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ta\Documents\GRADEVINARI UPRAVNI ODBOR 2018_2022\25_uo_2021\"/>
    </mc:Choice>
  </mc:AlternateContent>
  <xr:revisionPtr revIDLastSave="0" documentId="13_ncr:1_{77DF0BC7-A69F-45C9-8BD9-7F6F2BA30CEE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Rebalans 2021." sheetId="1" r:id="rId1"/>
    <sheet name="Sheet3" sheetId="3" r:id="rId2"/>
  </sheets>
  <definedNames>
    <definedName name="_xlnm.Print_Area" localSheetId="0">'Rebalans 2021.'!$B$1:$M$270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8" i="1" l="1"/>
  <c r="I233" i="1"/>
  <c r="K222" i="1"/>
  <c r="J233" i="1"/>
  <c r="L233" i="1"/>
  <c r="L246" i="1" s="1"/>
  <c r="L34" i="1"/>
  <c r="L19" i="1"/>
  <c r="L13" i="1"/>
  <c r="L225" i="1"/>
  <c r="L212" i="1"/>
  <c r="L196" i="1"/>
  <c r="L191" i="1"/>
  <c r="L172" i="1"/>
  <c r="L166" i="1"/>
  <c r="L151" i="1"/>
  <c r="L148" i="1"/>
  <c r="L137" i="1"/>
  <c r="L130" i="1"/>
  <c r="L124" i="1"/>
  <c r="L117" i="1"/>
  <c r="L108" i="1"/>
  <c r="L102" i="1"/>
  <c r="L95" i="1"/>
  <c r="L72" i="1"/>
  <c r="L67" i="1"/>
  <c r="L48" i="1"/>
  <c r="L43" i="1"/>
  <c r="L39" i="1"/>
  <c r="K182" i="1"/>
  <c r="K197" i="1"/>
  <c r="K192" i="1"/>
  <c r="J34" i="1"/>
  <c r="L53" i="1" l="1"/>
  <c r="L114" i="1"/>
  <c r="L99" i="1"/>
  <c r="L35" i="1"/>
  <c r="L185" i="1"/>
  <c r="L204" i="1"/>
  <c r="I246" i="1"/>
  <c r="K240" i="1"/>
  <c r="K184" i="1"/>
  <c r="I166" i="1"/>
  <c r="K169" i="1"/>
  <c r="L205" i="1" l="1"/>
  <c r="L251" i="1" s="1"/>
  <c r="L253" i="1" s="1"/>
  <c r="K250" i="1" l="1"/>
  <c r="K218" i="1" l="1"/>
  <c r="J166" i="1" l="1"/>
  <c r="K170" i="1"/>
  <c r="J246" i="1" l="1"/>
  <c r="K217" i="1" l="1"/>
  <c r="K235" i="1" l="1"/>
  <c r="K244" i="1" l="1"/>
  <c r="J228" i="1" l="1"/>
  <c r="J225" i="1"/>
  <c r="I225" i="1"/>
  <c r="K144" i="1" l="1"/>
  <c r="J43" i="1" l="1"/>
  <c r="K220" i="1" l="1"/>
  <c r="K139" i="1" l="1"/>
  <c r="J212" i="1" l="1"/>
  <c r="K231" i="1" l="1"/>
  <c r="K202" i="1" l="1"/>
  <c r="K201" i="1"/>
  <c r="K238" i="1" l="1"/>
  <c r="J19" i="1" l="1"/>
  <c r="K188" i="1" l="1"/>
  <c r="K221" i="1" l="1"/>
  <c r="J130" i="1" l="1"/>
  <c r="K135" i="1" l="1"/>
  <c r="K157" i="1" l="1"/>
  <c r="I130" i="1"/>
  <c r="K92" i="1"/>
  <c r="K88" i="1"/>
  <c r="K87" i="1"/>
  <c r="K86" i="1"/>
  <c r="K85" i="1"/>
  <c r="K109" i="1" l="1"/>
  <c r="K164" i="1" l="1"/>
  <c r="K134" i="1" l="1"/>
  <c r="K176" i="1" l="1"/>
  <c r="K168" i="1" l="1"/>
  <c r="K200" i="1" l="1"/>
  <c r="K198" i="1"/>
  <c r="K207" i="1" l="1"/>
  <c r="K194" i="1" l="1"/>
  <c r="K199" i="1" l="1"/>
  <c r="J248" i="1" l="1"/>
  <c r="K248" i="1" s="1"/>
  <c r="J48" i="1" l="1"/>
  <c r="K103" i="1" l="1"/>
  <c r="K65" i="1" l="1"/>
  <c r="K104" i="1" l="1"/>
  <c r="K113" i="1"/>
  <c r="K118" i="1" l="1"/>
  <c r="K112" i="1"/>
  <c r="K143" i="1" l="1"/>
  <c r="J196" i="1" l="1"/>
  <c r="J191" i="1"/>
  <c r="J172" i="1"/>
  <c r="J151" i="1"/>
  <c r="J148" i="1"/>
  <c r="J137" i="1"/>
  <c r="J124" i="1"/>
  <c r="J117" i="1"/>
  <c r="J108" i="1"/>
  <c r="J102" i="1"/>
  <c r="J95" i="1"/>
  <c r="J72" i="1"/>
  <c r="J67" i="1"/>
  <c r="J39" i="1"/>
  <c r="J13" i="1"/>
  <c r="J204" i="1" l="1"/>
  <c r="J185" i="1"/>
  <c r="J99" i="1"/>
  <c r="J53" i="1"/>
  <c r="J35" i="1"/>
  <c r="J114" i="1"/>
  <c r="I172" i="1"/>
  <c r="I196" i="1"/>
  <c r="K196" i="1" s="1"/>
  <c r="I191" i="1"/>
  <c r="I151" i="1"/>
  <c r="I148" i="1"/>
  <c r="I137" i="1"/>
  <c r="I124" i="1"/>
  <c r="I117" i="1"/>
  <c r="I108" i="1"/>
  <c r="I102" i="1"/>
  <c r="I48" i="1"/>
  <c r="I43" i="1"/>
  <c r="K43" i="1" s="1"/>
  <c r="I39" i="1"/>
  <c r="I13" i="1"/>
  <c r="I19" i="1"/>
  <c r="I34" i="1"/>
  <c r="I67" i="1"/>
  <c r="I72" i="1"/>
  <c r="I95" i="1"/>
  <c r="K95" i="1" s="1"/>
  <c r="I204" i="1" l="1"/>
  <c r="K204" i="1" s="1"/>
  <c r="K191" i="1"/>
  <c r="I53" i="1"/>
  <c r="I114" i="1"/>
  <c r="I185" i="1"/>
  <c r="I99" i="1"/>
  <c r="I35" i="1"/>
  <c r="I205" i="1" l="1"/>
  <c r="K61" i="1"/>
  <c r="K132" i="1" l="1"/>
  <c r="K29" i="1"/>
  <c r="K180" i="1" l="1"/>
  <c r="K237" i="1" l="1"/>
  <c r="K236" i="1" l="1"/>
  <c r="K66" i="1" l="1"/>
  <c r="K122" i="1" l="1"/>
  <c r="K155" i="1" l="1"/>
  <c r="K167" i="1" l="1"/>
  <c r="K219" i="1" l="1"/>
  <c r="K189" i="1"/>
  <c r="K178" i="1"/>
  <c r="K177" i="1"/>
  <c r="K175" i="1"/>
  <c r="K174" i="1"/>
  <c r="K173" i="1"/>
  <c r="K163" i="1"/>
  <c r="K162" i="1"/>
  <c r="K161" i="1"/>
  <c r="K159" i="1"/>
  <c r="K156" i="1"/>
  <c r="K154" i="1"/>
  <c r="K153" i="1"/>
  <c r="K149" i="1"/>
  <c r="K141" i="1"/>
  <c r="K138" i="1"/>
  <c r="K128" i="1"/>
  <c r="K127" i="1"/>
  <c r="K126" i="1"/>
  <c r="K125" i="1"/>
  <c r="K121" i="1"/>
  <c r="K120" i="1"/>
  <c r="K119" i="1"/>
  <c r="K110" i="1"/>
  <c r="K106" i="1"/>
  <c r="K105" i="1"/>
  <c r="K96" i="1"/>
  <c r="K84" i="1"/>
  <c r="K83" i="1"/>
  <c r="K82" i="1"/>
  <c r="K81" i="1"/>
  <c r="K80" i="1"/>
  <c r="K79" i="1"/>
  <c r="K78" i="1"/>
  <c r="K77" i="1"/>
  <c r="K76" i="1"/>
  <c r="K75" i="1"/>
  <c r="K74" i="1"/>
  <c r="K73" i="1"/>
  <c r="K64" i="1"/>
  <c r="K59" i="1"/>
  <c r="K57" i="1"/>
  <c r="K49" i="1"/>
  <c r="K46" i="1"/>
  <c r="K45" i="1"/>
  <c r="K40" i="1"/>
  <c r="K24" i="1"/>
  <c r="K17" i="1"/>
  <c r="K12" i="1"/>
  <c r="K11" i="1"/>
  <c r="K34" i="1" l="1"/>
  <c r="C20" i="3" l="1"/>
  <c r="K233" i="1" l="1"/>
  <c r="K137" i="1"/>
  <c r="K102" i="1"/>
  <c r="K19" i="1"/>
  <c r="K13" i="1"/>
  <c r="K114" i="1" l="1"/>
  <c r="K39" i="1"/>
  <c r="K48" i="1"/>
  <c r="K72" i="1"/>
  <c r="K117" i="1"/>
  <c r="K151" i="1"/>
  <c r="K67" i="1"/>
  <c r="K108" i="1"/>
  <c r="K124" i="1"/>
  <c r="K148" i="1"/>
  <c r="K166" i="1"/>
  <c r="K225" i="1"/>
  <c r="K35" i="1"/>
  <c r="K53" i="1"/>
  <c r="K99" i="1"/>
  <c r="K172" i="1" l="1"/>
  <c r="K130" i="1" l="1"/>
  <c r="K185" i="1"/>
  <c r="J205" i="1" l="1"/>
  <c r="J251" i="1" l="1"/>
  <c r="J253" i="1" s="1"/>
  <c r="K205" i="1"/>
  <c r="K210" i="1" l="1"/>
  <c r="I212" i="1"/>
  <c r="K212" i="1" l="1"/>
  <c r="I251" i="1"/>
  <c r="K251" i="1" s="1"/>
  <c r="K228" i="1"/>
  <c r="K246" i="1"/>
</calcChain>
</file>

<file path=xl/sharedStrings.xml><?xml version="1.0" encoding="utf-8"?>
<sst xmlns="http://schemas.openxmlformats.org/spreadsheetml/2006/main" count="232" uniqueCount="217">
  <si>
    <t>Konto</t>
  </si>
  <si>
    <t>Opis</t>
  </si>
  <si>
    <t>P R I H O D I</t>
  </si>
  <si>
    <t>PRIHODI OD ČLANARINA I UPISNINA</t>
  </si>
  <si>
    <t>Prihodi od članarina i članskih doprinosa</t>
  </si>
  <si>
    <t>Prihodi od upisnina</t>
  </si>
  <si>
    <t>UKUPNO PRIHODI OD ČLANARINA I UPISNINA</t>
  </si>
  <si>
    <t>PRIHODI OD IMOVINE</t>
  </si>
  <si>
    <t>Prihodi od financijske imovine</t>
  </si>
  <si>
    <t>KTA račun - REDOVNI</t>
  </si>
  <si>
    <t>Prihodi od zateznih kamata</t>
  </si>
  <si>
    <t>UKUPNO PRIHODI OD IMOVINE</t>
  </si>
  <si>
    <t>OSTALI PRIHODI</t>
  </si>
  <si>
    <t>PRIHODI OD IZDAVANJA JAVNIH ISPRAVA</t>
  </si>
  <si>
    <t>Prihodi od izdavanja javnih isprava</t>
  </si>
  <si>
    <t>Ostali nespomenuti prihodi</t>
  </si>
  <si>
    <t>Naplaćena otpisana potraživanja</t>
  </si>
  <si>
    <t>P R I H O D I   U K U P N O</t>
  </si>
  <si>
    <t>R A S H O D I</t>
  </si>
  <si>
    <t>RASHODI ZA ZAPOSLENE</t>
  </si>
  <si>
    <t>Plaće</t>
  </si>
  <si>
    <t>Plaće za zaposlene</t>
  </si>
  <si>
    <t>Ostali rashodi za zaposlene</t>
  </si>
  <si>
    <t>Otpremnine</t>
  </si>
  <si>
    <t>Naknade za bolest, invalidnost i smrtni slučaj</t>
  </si>
  <si>
    <t>Ostali nenavedeni rashodi za zaposlene</t>
  </si>
  <si>
    <t>Doprinosi na plaće</t>
  </si>
  <si>
    <t>zdravstveno osiguranje</t>
  </si>
  <si>
    <t>UKUPNO RASHODI ZA ZAPOSLENE</t>
  </si>
  <si>
    <t>MATERIJALNI RASHODI</t>
  </si>
  <si>
    <t>Naknade troškova zaposlenima</t>
  </si>
  <si>
    <t>Dnevnice za služ. put u zemlji</t>
  </si>
  <si>
    <t>Dnevnice za služ. put u inozemstvo</t>
  </si>
  <si>
    <t>Nakn.za smještaj na služ.putu u zemlji</t>
  </si>
  <si>
    <t>Nakn.za smještaj na služ.putu u inozemstvu</t>
  </si>
  <si>
    <t>Nakn.za prijevoz na služ.putu u u zemlji</t>
  </si>
  <si>
    <t>Nakn.za prijevoz na služ.putu u u inozemstvu</t>
  </si>
  <si>
    <t>Ostali rashodi za službena putovanja</t>
  </si>
  <si>
    <t>Naknade za prijevoz na posao i s posla</t>
  </si>
  <si>
    <t>Seminari, savjetovanja i simpoziji</t>
  </si>
  <si>
    <t>Tečajevi i stručni ispiti</t>
  </si>
  <si>
    <t>Ukupno 421</t>
  </si>
  <si>
    <t>Nakn. troš.članovima u predst.i izvrš.tijelima, povjeren.i sl.</t>
  </si>
  <si>
    <t>Naknade za rad</t>
  </si>
  <si>
    <t>Povjerenstvo za FINANCIJE</t>
  </si>
  <si>
    <t>Povjerenstvo za MEĐUNARODNU SURADNJU</t>
  </si>
  <si>
    <t>Povjerenstvo za PITANJA STRUKE</t>
  </si>
  <si>
    <t>VIJEĆE ZA SURADNJU SA SVEUČILIŠTIMA</t>
  </si>
  <si>
    <t>Povjerenstvo za NADZOR RADA ČLANOVA</t>
  </si>
  <si>
    <t xml:space="preserve">Odbori PODRUČNI </t>
  </si>
  <si>
    <t>Odbori za priznavanje stranih kvalifikacija</t>
  </si>
  <si>
    <t>Stegovna tijela</t>
  </si>
  <si>
    <t>Naknade za službena putovanja</t>
  </si>
  <si>
    <t>Nakn.za služ.putovanja u zemlji</t>
  </si>
  <si>
    <t>Nakn.za služ.putovanja u inozemstvu</t>
  </si>
  <si>
    <t>Ukupno 422</t>
  </si>
  <si>
    <t>Rashodi za materijal i energiju</t>
  </si>
  <si>
    <t>Uredski materijal i ostali materijalni rashodi</t>
  </si>
  <si>
    <t>Uredski materijal - REDOVNI</t>
  </si>
  <si>
    <t>Literatura (knjige, časopisi, ....)</t>
  </si>
  <si>
    <t>Mater.i sredstva za čišćenje i održavan.</t>
  </si>
  <si>
    <t>Ostali materijal za potrebe poslovanja</t>
  </si>
  <si>
    <t>Energija</t>
  </si>
  <si>
    <t>Električna energija</t>
  </si>
  <si>
    <t>Topla voda (Grijanje - toplana)</t>
  </si>
  <si>
    <t>Sitni inventar</t>
  </si>
  <si>
    <t>Ostala oprema</t>
  </si>
  <si>
    <t>Ukupno 424</t>
  </si>
  <si>
    <t>Rashodi za usluge</t>
  </si>
  <si>
    <t>Usluge telefona, pošte i prijevoza</t>
  </si>
  <si>
    <t>Usluge MOBITELA (Vip)</t>
  </si>
  <si>
    <t>Poštarina - REDOVNI</t>
  </si>
  <si>
    <t>Usluge prijevoza (rent-a-car, taxi i sl.)</t>
  </si>
  <si>
    <t>Usluge dostave (Agram, HP exspres i sl.)</t>
  </si>
  <si>
    <t>Usluge tekućeg i investicijskog održavanja</t>
  </si>
  <si>
    <t>Održav. INFORMATIČKE OPREME (Saguaro,..)</t>
  </si>
  <si>
    <t>Održav. opreme za umnožav. (fotokopirka)</t>
  </si>
  <si>
    <t>Usluge održavanja samoposlužnih aparata (voda, kava i sl.)</t>
  </si>
  <si>
    <t>Ost.usl.tekućeg i investicijskog održav. (klima, …)</t>
  </si>
  <si>
    <t>Usluge promidžbe i informiranja</t>
  </si>
  <si>
    <t>Elektronski medij</t>
  </si>
  <si>
    <t>Tisak</t>
  </si>
  <si>
    <t>Izložbeni prostor na sajmu</t>
  </si>
  <si>
    <t>Promidžbeni materijal</t>
  </si>
  <si>
    <t>Ostale usluge promidžbe i informiranja</t>
  </si>
  <si>
    <t>Komunalne usluge</t>
  </si>
  <si>
    <t>Iznošenje i odvoz smeća</t>
  </si>
  <si>
    <t>Deratizacija i dezinsekcija</t>
  </si>
  <si>
    <t>Dimnjačarske i ekološke usluge</t>
  </si>
  <si>
    <t xml:space="preserve">Usluge čišćenja, pranja i sl. </t>
  </si>
  <si>
    <t>Usluge čuvanja imovine i osoba</t>
  </si>
  <si>
    <t>Ostale usluge - pretplata HRT</t>
  </si>
  <si>
    <t>CHROMOS-zgrada</t>
  </si>
  <si>
    <t>Zakupnine i najamnine</t>
  </si>
  <si>
    <t>Ostale zakupnine i najamnine (Područni odborai)</t>
  </si>
  <si>
    <t>Intelektualne i osobne usluge</t>
  </si>
  <si>
    <t>Usluge odvjetnika</t>
  </si>
  <si>
    <t>Usluge javnog bilježnika</t>
  </si>
  <si>
    <t>Studentski servis</t>
  </si>
  <si>
    <t>Računovodstvene usluge</t>
  </si>
  <si>
    <t>Prevoditeljske usluge</t>
  </si>
  <si>
    <t>Ostale intelektualne usluge</t>
  </si>
  <si>
    <t>Računalne usluge</t>
  </si>
  <si>
    <t>Ažuriranje računalnih programa (Saguaro info, Spin soft)</t>
  </si>
  <si>
    <t>Ažuriranja WEB stranice  (Sto 2 i sl.)</t>
  </si>
  <si>
    <t>Ostale računalne usluge(e-porezna, vanjska pohrana)</t>
  </si>
  <si>
    <t>Ostale usluge</t>
  </si>
  <si>
    <t>Grafička priprema - oblikovanje</t>
  </si>
  <si>
    <t>Usluge tiska (knjige, letci i sl.)</t>
  </si>
  <si>
    <t>Usluge tiska (IMENICI Komore)</t>
  </si>
  <si>
    <t>Film i izrada fotografija</t>
  </si>
  <si>
    <t>Ukupno 425</t>
  </si>
  <si>
    <t xml:space="preserve">Ostali nespomenuti rashodi </t>
  </si>
  <si>
    <t>Reprezentacija</t>
  </si>
  <si>
    <t>Reprezentacija (ugostiteljske usluge i sl.)</t>
  </si>
  <si>
    <t>Članarine</t>
  </si>
  <si>
    <t>Članarina HZN</t>
  </si>
  <si>
    <t>Članarina BMC</t>
  </si>
  <si>
    <t>Članarina ECCE</t>
  </si>
  <si>
    <t>Članarina ECEC</t>
  </si>
  <si>
    <t>Članarina WFOI</t>
  </si>
  <si>
    <t>KOTIZACIJE</t>
  </si>
  <si>
    <t>Ukupno 429</t>
  </si>
  <si>
    <t>UKUPNO MATERIJALNI RASHODI</t>
  </si>
  <si>
    <t>FINANCIJSKI RASHODI</t>
  </si>
  <si>
    <t>Bankarske usluge</t>
  </si>
  <si>
    <t>Usluge platnog prometa</t>
  </si>
  <si>
    <t>UKUPNO FINANCIJSKI RASHODI</t>
  </si>
  <si>
    <t>DONACIJE</t>
  </si>
  <si>
    <t>Tekuće donacije</t>
  </si>
  <si>
    <t>Suizdavaštvo časopisa Građevinar</t>
  </si>
  <si>
    <t>Sufinanciranje knjiga - unapređenje struke</t>
  </si>
  <si>
    <t>UKUPNO DONACIJE</t>
  </si>
  <si>
    <t>OSTALI RASHODI</t>
  </si>
  <si>
    <t>Kazne, penali i naknade štete</t>
  </si>
  <si>
    <t>Naknade šteta pravnim i fizičkim osobama</t>
  </si>
  <si>
    <t>Naknade šteta zaposlenicima</t>
  </si>
  <si>
    <t>Ugov.kazne, sud.troškovi i ost.nakn.štet</t>
  </si>
  <si>
    <t>Ostali nespomenuti rashodi</t>
  </si>
  <si>
    <t>UKUPNO OSTALI RASHODI</t>
  </si>
  <si>
    <t>R A S H O D I   U K U P N O</t>
  </si>
  <si>
    <t>Povjerenstvo za financije:</t>
  </si>
  <si>
    <t>UKUPNO OSTALI PRIHODI</t>
  </si>
  <si>
    <t>HRVATSKA KOMORA INŽENJERA GRAĐEVINARSTVA</t>
  </si>
  <si>
    <t>Plaće za prekovremeni rad</t>
  </si>
  <si>
    <t>Usluge telefona  (OPTIKA - Iskon)</t>
  </si>
  <si>
    <t>Izrada pečata , iskaznica i ploča ureda</t>
  </si>
  <si>
    <t>Naknada za norme</t>
  </si>
  <si>
    <t>IIRS</t>
  </si>
  <si>
    <t xml:space="preserve">Premije obveznog osiguranja </t>
  </si>
  <si>
    <t>CROSKILL</t>
  </si>
  <si>
    <t xml:space="preserve">PRENESENA SREDSTVA </t>
  </si>
  <si>
    <t>IZVRŠENJE</t>
  </si>
  <si>
    <t>% IZVRŠENJA</t>
  </si>
  <si>
    <t>Reprezentacija - Opatija (ugostiteljske usluge i sl.)</t>
  </si>
  <si>
    <t>Plenarna sjednica</t>
  </si>
  <si>
    <t xml:space="preserve">CROSKIL </t>
  </si>
  <si>
    <t>Troškovi- ekspertize</t>
  </si>
  <si>
    <t xml:space="preserve">Troškovi održ.SKUPŠTNE HKIG </t>
  </si>
  <si>
    <t>KOLOS - STATUETE</t>
  </si>
  <si>
    <t>POVRAT ŠTETE CRO OSIG</t>
  </si>
  <si>
    <t>Centar za mirenje</t>
  </si>
  <si>
    <t xml:space="preserve"> UPRAVNI ODBOR,NADZORNI ODBOR</t>
  </si>
  <si>
    <t>TEKUĆI RASH. VEZANI UZ FINANC.-CROSKILLAS</t>
  </si>
  <si>
    <t>Ostali prihodi</t>
  </si>
  <si>
    <t>Usluge tiska ostalo</t>
  </si>
  <si>
    <t>Autorski ugovori, UG o djelu</t>
  </si>
  <si>
    <t>RASHODI AMORTIZACIJA</t>
  </si>
  <si>
    <t>Sergej Črnjar, dipl.ing.građ.</t>
  </si>
  <si>
    <t>Andrino Petković, dipl.ing.građ</t>
  </si>
  <si>
    <t>Branko Poljanić, dipl.ing.građ</t>
  </si>
  <si>
    <t>Povjerenstvo za BIM</t>
  </si>
  <si>
    <t>Povjerenstvo za dodjelu novčane pomoći</t>
  </si>
  <si>
    <t>Povjerenstvo za tipske ugovore</t>
  </si>
  <si>
    <t>Povjerenstvo za odnose s javnošću/e stranicu</t>
  </si>
  <si>
    <t>Povjerenstvo za priručnike i smjernice</t>
  </si>
  <si>
    <t>Neovisna revizija</t>
  </si>
  <si>
    <t>Stipendije studentima</t>
  </si>
  <si>
    <t>Računovodstveno savjetovanje</t>
  </si>
  <si>
    <t>Povjerenstvo za osiguranje</t>
  </si>
  <si>
    <t>Jurica Vrdoljak , dipl.ing.građ</t>
  </si>
  <si>
    <t>Reprezentacija; PO</t>
  </si>
  <si>
    <t>Marko Jerinić, dipl.ing.građ</t>
  </si>
  <si>
    <t>Nina Dražin Lovrec, dipl.ing.građ</t>
  </si>
  <si>
    <t>Povjerenstvo za ZAKONODAV.</t>
  </si>
  <si>
    <t>Pomoć strukovnim udrugama</t>
  </si>
  <si>
    <t>Sabor HSGI</t>
  </si>
  <si>
    <t>Rashodi po odluci UO</t>
  </si>
  <si>
    <t>AKD</t>
  </si>
  <si>
    <t>Korisnička podrška  članova HKIG</t>
  </si>
  <si>
    <t>Čuvanje arhivske građe</t>
  </si>
  <si>
    <t>DANI HKIG</t>
  </si>
  <si>
    <t>VIŠAK I MANJAK  PRIHODA NAD RASHODIMA</t>
  </si>
  <si>
    <t>Povjerenstvo za STANDARD USLUGA</t>
  </si>
  <si>
    <t>Pomoć članovima-Pravilnik o nov.pomoći</t>
  </si>
  <si>
    <t>Utvrđ.štete potres SMŽ</t>
  </si>
  <si>
    <t>PLAN 2021</t>
  </si>
  <si>
    <t>PLAN  2021</t>
  </si>
  <si>
    <t>PREMIJE OSIGURANJA</t>
  </si>
  <si>
    <t>Webinar i okrugli stol</t>
  </si>
  <si>
    <t>Prihodi od donacija</t>
  </si>
  <si>
    <t>TROŠKOVI</t>
  </si>
  <si>
    <t>QUADRANS</t>
  </si>
  <si>
    <t xml:space="preserve">Smjernice </t>
  </si>
  <si>
    <t>REBALANS</t>
  </si>
  <si>
    <t>Stručna putovanja po područnim odborima</t>
  </si>
  <si>
    <t>Troškovi-utvrđivanje štete ZG</t>
  </si>
  <si>
    <t>Povjerenstvo za javnu nabavu</t>
  </si>
  <si>
    <t>Izdali 27 mišljenja - 27 online sjednica - ima 12 članova plaća se samo onima koji se očituju</t>
  </si>
  <si>
    <t>u planu brisati</t>
  </si>
  <si>
    <t>lider i rrf</t>
  </si>
  <si>
    <t>PRIJEDLOG</t>
  </si>
  <si>
    <t>Berine smjenic</t>
  </si>
  <si>
    <t>Rebalansa Plana prihoda i rashoda za 2021</t>
  </si>
  <si>
    <r>
      <t xml:space="preserve"> </t>
    </r>
    <r>
      <rPr>
        <b/>
        <sz val="12"/>
        <rFont val="Tahoma"/>
        <family val="2"/>
        <charset val="238"/>
      </rPr>
      <t>za temelju ostvarenih prihoda i rashoda do 15.10.2021.</t>
    </r>
  </si>
  <si>
    <t>Povjerenstvo za dodjelu stipendija studentima</t>
  </si>
  <si>
    <t>Povjerenstvo za dodjelu nagrada - KOLOS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</si>
</sst>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32" x14ac:knownFonts="1">
    <font>
      <sz val="10"/>
      <name val="Arial"/>
      <charset val="238"/>
    </font>
    <font>
      <sz val="10"/>
      <name val="Arial"/>
      <family val="2"/>
      <charset val="238"/>
    </font>
    <font>
      <sz val="14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sz val="8"/>
      <name val="Arial"/>
      <family val="2"/>
      <charset val="238"/>
    </font>
    <font>
      <sz val="12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4"/>
      <name val="Tahoma"/>
      <family val="2"/>
      <charset val="238"/>
    </font>
    <font>
      <b/>
      <sz val="12"/>
      <color rgb="FFFF0000"/>
      <name val="Tahoma"/>
      <family val="2"/>
      <charset val="238"/>
    </font>
    <font>
      <sz val="12"/>
      <color rgb="FFFF0000"/>
      <name val="Tahoma"/>
      <family val="2"/>
      <charset val="238"/>
    </font>
    <font>
      <i/>
      <sz val="12"/>
      <name val="Tahoma"/>
      <family val="2"/>
      <charset val="238"/>
    </font>
    <font>
      <sz val="12"/>
      <color indexed="17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1"/>
      <name val="Tahoma"/>
      <family val="2"/>
      <charset val="238"/>
    </font>
    <font>
      <sz val="11"/>
      <color indexed="17"/>
      <name val="Tahoma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12"/>
      <color theme="0"/>
      <name val="Tahoma"/>
      <family val="2"/>
      <charset val="238"/>
    </font>
    <font>
      <sz val="10"/>
      <name val="Arial"/>
      <charset val="238"/>
    </font>
    <font>
      <sz val="11"/>
      <color rgb="FFFF0000"/>
      <name val="Tahoma"/>
      <family val="2"/>
      <charset val="238"/>
    </font>
    <font>
      <b/>
      <sz val="11"/>
      <color rgb="FFFF0000"/>
      <name val="Tahoma"/>
      <family val="2"/>
      <charset val="238"/>
    </font>
    <font>
      <sz val="11"/>
      <color theme="4" tint="-0.249977111117893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u/>
      <sz val="12"/>
      <name val="Tahoma"/>
      <family val="2"/>
      <charset val="238"/>
    </font>
    <font>
      <b/>
      <sz val="11"/>
      <color rgb="FFFA7D00"/>
      <name val="Tahoma"/>
      <family val="2"/>
      <charset val="238"/>
    </font>
    <font>
      <b/>
      <sz val="11"/>
      <color theme="0"/>
      <name val="Tahoma"/>
      <family val="2"/>
      <charset val="238"/>
    </font>
    <font>
      <sz val="12"/>
      <color theme="4" tint="-0.249977111117893"/>
      <name val="Tahoma"/>
      <family val="2"/>
      <charset val="238"/>
    </font>
    <font>
      <b/>
      <sz val="10"/>
      <color theme="4" tint="-0.249977111117893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</fills>
  <borders count="1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8" fillId="6" borderId="79" applyNumberFormat="0" applyAlignment="0" applyProtection="0"/>
    <xf numFmtId="0" fontId="20" fillId="8" borderId="96" applyNumberFormat="0" applyFont="0" applyAlignment="0" applyProtection="0"/>
  </cellStyleXfs>
  <cellXfs count="599">
    <xf numFmtId="0" fontId="0" fillId="0" borderId="0" xfId="0"/>
    <xf numFmtId="0" fontId="6" fillId="2" borderId="0" xfId="0" applyFont="1" applyFill="1" applyBorder="1"/>
    <xf numFmtId="0" fontId="6" fillId="0" borderId="0" xfId="0" applyFont="1" applyFill="1" applyBorder="1"/>
    <xf numFmtId="4" fontId="0" fillId="0" borderId="0" xfId="0" applyNumberFormat="1"/>
    <xf numFmtId="0" fontId="8" fillId="0" borderId="0" xfId="0" applyFont="1" applyFill="1" applyBorder="1"/>
    <xf numFmtId="0" fontId="8" fillId="0" borderId="32" xfId="0" applyFont="1" applyFill="1" applyBorder="1"/>
    <xf numFmtId="0" fontId="6" fillId="0" borderId="35" xfId="0" applyFont="1" applyFill="1" applyBorder="1"/>
    <xf numFmtId="0" fontId="6" fillId="0" borderId="5" xfId="0" applyNumberFormat="1" applyFont="1" applyFill="1" applyBorder="1" applyAlignment="1">
      <alignment horizontal="left"/>
    </xf>
    <xf numFmtId="0" fontId="6" fillId="0" borderId="6" xfId="0" applyFont="1" applyFill="1" applyBorder="1"/>
    <xf numFmtId="0" fontId="6" fillId="0" borderId="12" xfId="0" applyFont="1" applyFill="1" applyBorder="1"/>
    <xf numFmtId="0" fontId="6" fillId="0" borderId="39" xfId="0" applyNumberFormat="1" applyFont="1" applyFill="1" applyBorder="1" applyAlignment="1">
      <alignment horizontal="left"/>
    </xf>
    <xf numFmtId="0" fontId="6" fillId="0" borderId="7" xfId="0" applyFont="1" applyFill="1" applyBorder="1"/>
    <xf numFmtId="0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/>
    <xf numFmtId="4" fontId="6" fillId="0" borderId="22" xfId="0" applyNumberFormat="1" applyFont="1" applyFill="1" applyBorder="1"/>
    <xf numFmtId="0" fontId="6" fillId="0" borderId="4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8" fillId="2" borderId="0" xfId="0" applyFont="1" applyFill="1" applyBorder="1"/>
    <xf numFmtId="0" fontId="6" fillId="2" borderId="16" xfId="0" applyFont="1" applyFill="1" applyBorder="1"/>
    <xf numFmtId="0" fontId="6" fillId="2" borderId="5" xfId="0" applyNumberFormat="1" applyFont="1" applyFill="1" applyBorder="1" applyAlignment="1">
      <alignment horizontal="left"/>
    </xf>
    <xf numFmtId="0" fontId="6" fillId="2" borderId="11" xfId="0" applyFont="1" applyFill="1" applyBorder="1"/>
    <xf numFmtId="0" fontId="8" fillId="2" borderId="6" xfId="0" applyFont="1" applyFill="1" applyBorder="1"/>
    <xf numFmtId="0" fontId="6" fillId="2" borderId="6" xfId="0" applyFont="1" applyFill="1" applyBorder="1"/>
    <xf numFmtId="0" fontId="6" fillId="2" borderId="17" xfId="0" applyNumberFormat="1" applyFont="1" applyFill="1" applyBorder="1" applyAlignment="1">
      <alignment horizontal="left"/>
    </xf>
    <xf numFmtId="0" fontId="8" fillId="0" borderId="15" xfId="0" applyNumberFormat="1" applyFont="1" applyFill="1" applyBorder="1" applyAlignment="1">
      <alignment horizontal="left"/>
    </xf>
    <xf numFmtId="0" fontId="8" fillId="0" borderId="11" xfId="0" applyFont="1" applyFill="1" applyBorder="1"/>
    <xf numFmtId="0" fontId="8" fillId="0" borderId="16" xfId="0" applyFont="1" applyFill="1" applyBorder="1"/>
    <xf numFmtId="0" fontId="8" fillId="0" borderId="18" xfId="0" applyFont="1" applyFill="1" applyBorder="1"/>
    <xf numFmtId="0" fontId="8" fillId="0" borderId="5" xfId="0" applyNumberFormat="1" applyFont="1" applyFill="1" applyBorder="1" applyAlignment="1">
      <alignment horizontal="left"/>
    </xf>
    <xf numFmtId="0" fontId="8" fillId="0" borderId="6" xfId="0" applyFont="1" applyFill="1" applyBorder="1"/>
    <xf numFmtId="0" fontId="6" fillId="2" borderId="18" xfId="0" applyFont="1" applyFill="1" applyBorder="1"/>
    <xf numFmtId="0" fontId="8" fillId="0" borderId="17" xfId="0" applyNumberFormat="1" applyFont="1" applyFill="1" applyBorder="1" applyAlignment="1">
      <alignment horizontal="left"/>
    </xf>
    <xf numFmtId="4" fontId="6" fillId="0" borderId="0" xfId="0" applyNumberFormat="1" applyFont="1" applyFill="1"/>
    <xf numFmtId="0" fontId="8" fillId="0" borderId="39" xfId="0" applyNumberFormat="1" applyFont="1" applyFill="1" applyBorder="1" applyAlignment="1">
      <alignment horizontal="left"/>
    </xf>
    <xf numFmtId="0" fontId="8" fillId="0" borderId="46" xfId="0" applyFont="1" applyFill="1" applyBorder="1"/>
    <xf numFmtId="0" fontId="8" fillId="0" borderId="25" xfId="0" applyFont="1" applyFill="1" applyBorder="1"/>
    <xf numFmtId="4" fontId="6" fillId="0" borderId="29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/>
    <xf numFmtId="4" fontId="3" fillId="0" borderId="57" xfId="0" applyNumberFormat="1" applyFont="1" applyBorder="1" applyAlignment="1">
      <alignment horizontal="justify" vertical="center"/>
    </xf>
    <xf numFmtId="4" fontId="3" fillId="0" borderId="60" xfId="0" applyNumberFormat="1" applyFont="1" applyBorder="1" applyAlignment="1">
      <alignment horizontal="justify" vertical="center"/>
    </xf>
    <xf numFmtId="4" fontId="3" fillId="0" borderId="59" xfId="0" applyNumberFormat="1" applyFont="1" applyBorder="1" applyAlignment="1">
      <alignment horizontal="justify" vertical="center"/>
    </xf>
    <xf numFmtId="4" fontId="9" fillId="0" borderId="60" xfId="0" applyNumberFormat="1" applyFont="1" applyBorder="1" applyAlignment="1">
      <alignment horizontal="justify" vertical="center"/>
    </xf>
    <xf numFmtId="4" fontId="6" fillId="0" borderId="16" xfId="0" applyNumberFormat="1" applyFont="1" applyFill="1" applyBorder="1"/>
    <xf numFmtId="4" fontId="6" fillId="2" borderId="16" xfId="0" applyNumberFormat="1" applyFont="1" applyFill="1" applyBorder="1" applyAlignment="1">
      <alignment horizontal="right"/>
    </xf>
    <xf numFmtId="0" fontId="6" fillId="0" borderId="23" xfId="0" applyNumberFormat="1" applyFont="1" applyFill="1" applyBorder="1" applyAlignment="1">
      <alignment horizontal="left"/>
    </xf>
    <xf numFmtId="0" fontId="8" fillId="0" borderId="0" xfId="0" applyFont="1" applyFill="1"/>
    <xf numFmtId="0" fontId="6" fillId="0" borderId="66" xfId="0" applyFont="1" applyFill="1" applyBorder="1"/>
    <xf numFmtId="0" fontId="6" fillId="0" borderId="29" xfId="0" applyFont="1" applyFill="1" applyBorder="1"/>
    <xf numFmtId="4" fontId="6" fillId="0" borderId="2" xfId="0" applyNumberFormat="1" applyFont="1" applyFill="1" applyBorder="1" applyAlignment="1">
      <alignment horizontal="center"/>
    </xf>
    <xf numFmtId="4" fontId="8" fillId="0" borderId="0" xfId="0" applyNumberFormat="1" applyFont="1" applyFill="1" applyBorder="1"/>
    <xf numFmtId="0" fontId="6" fillId="4" borderId="36" xfId="0" applyNumberFormat="1" applyFont="1" applyFill="1" applyBorder="1" applyAlignment="1">
      <alignment horizontal="left"/>
    </xf>
    <xf numFmtId="0" fontId="6" fillId="4" borderId="41" xfId="0" applyFont="1" applyFill="1" applyBorder="1"/>
    <xf numFmtId="0" fontId="6" fillId="4" borderId="37" xfId="0" applyFont="1" applyFill="1" applyBorder="1"/>
    <xf numFmtId="0" fontId="6" fillId="4" borderId="38" xfId="0" applyFont="1" applyFill="1" applyBorder="1"/>
    <xf numFmtId="4" fontId="6" fillId="4" borderId="52" xfId="0" applyNumberFormat="1" applyFont="1" applyFill="1" applyBorder="1" applyAlignment="1">
      <alignment horizontal="right"/>
    </xf>
    <xf numFmtId="4" fontId="11" fillId="4" borderId="62" xfId="0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4" fontId="6" fillId="4" borderId="52" xfId="1" applyNumberFormat="1" applyFont="1" applyFill="1" applyBorder="1"/>
    <xf numFmtId="4" fontId="11" fillId="4" borderId="49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left"/>
    </xf>
    <xf numFmtId="0" fontId="8" fillId="0" borderId="7" xfId="0" applyFont="1" applyFill="1" applyBorder="1"/>
    <xf numFmtId="0" fontId="8" fillId="0" borderId="40" xfId="0" applyFont="1" applyFill="1" applyBorder="1"/>
    <xf numFmtId="0" fontId="6" fillId="4" borderId="39" xfId="0" applyNumberFormat="1" applyFont="1" applyFill="1" applyBorder="1" applyAlignment="1">
      <alignment horizontal="left"/>
    </xf>
    <xf numFmtId="0" fontId="6" fillId="4" borderId="46" xfId="0" applyFont="1" applyFill="1" applyBorder="1"/>
    <xf numFmtId="0" fontId="6" fillId="4" borderId="25" xfId="0" applyFont="1" applyFill="1" applyBorder="1"/>
    <xf numFmtId="0" fontId="6" fillId="4" borderId="40" xfId="0" applyFont="1" applyFill="1" applyBorder="1"/>
    <xf numFmtId="4" fontId="11" fillId="4" borderId="47" xfId="1" applyNumberFormat="1" applyFont="1" applyFill="1" applyBorder="1"/>
    <xf numFmtId="0" fontId="6" fillId="4" borderId="54" xfId="0" applyFont="1" applyFill="1" applyBorder="1"/>
    <xf numFmtId="0" fontId="6" fillId="4" borderId="55" xfId="0" applyFont="1" applyFill="1" applyBorder="1"/>
    <xf numFmtId="0" fontId="6" fillId="4" borderId="50" xfId="0" applyFont="1" applyFill="1" applyBorder="1"/>
    <xf numFmtId="0" fontId="6" fillId="4" borderId="56" xfId="0" applyFont="1" applyFill="1" applyBorder="1"/>
    <xf numFmtId="4" fontId="11" fillId="4" borderId="54" xfId="1" applyNumberFormat="1" applyFont="1" applyFill="1" applyBorder="1"/>
    <xf numFmtId="0" fontId="6" fillId="0" borderId="73" xfId="0" applyNumberFormat="1" applyFont="1" applyFill="1" applyBorder="1" applyAlignment="1">
      <alignment horizontal="left"/>
    </xf>
    <xf numFmtId="4" fontId="8" fillId="2" borderId="0" xfId="0" applyNumberFormat="1" applyFont="1" applyFill="1" applyBorder="1"/>
    <xf numFmtId="4" fontId="6" fillId="0" borderId="77" xfId="0" applyNumberFormat="1" applyFont="1" applyFill="1" applyBorder="1" applyAlignment="1">
      <alignment horizontal="right"/>
    </xf>
    <xf numFmtId="4" fontId="6" fillId="2" borderId="0" xfId="0" applyNumberFormat="1" applyFont="1" applyFill="1" applyBorder="1"/>
    <xf numFmtId="4" fontId="8" fillId="2" borderId="0" xfId="0" applyNumberFormat="1" applyFont="1" applyFill="1" applyBorder="1" applyAlignment="1">
      <alignment horizontal="right"/>
    </xf>
    <xf numFmtId="0" fontId="6" fillId="2" borderId="15" xfId="0" applyNumberFormat="1" applyFont="1" applyFill="1" applyBorder="1" applyAlignment="1">
      <alignment horizontal="left"/>
    </xf>
    <xf numFmtId="4" fontId="6" fillId="2" borderId="16" xfId="0" applyNumberFormat="1" applyFont="1" applyFill="1" applyBorder="1"/>
    <xf numFmtId="0" fontId="8" fillId="2" borderId="7" xfId="0" applyFont="1" applyFill="1" applyBorder="1"/>
    <xf numFmtId="4" fontId="6" fillId="0" borderId="19" xfId="0" applyNumberFormat="1" applyFont="1" applyFill="1" applyBorder="1" applyAlignment="1">
      <alignment horizontal="right"/>
    </xf>
    <xf numFmtId="0" fontId="8" fillId="0" borderId="13" xfId="0" applyNumberFormat="1" applyFont="1" applyFill="1" applyBorder="1" applyAlignment="1">
      <alignment horizontal="left"/>
    </xf>
    <xf numFmtId="4" fontId="8" fillId="0" borderId="8" xfId="0" applyNumberFormat="1" applyFont="1" applyFill="1" applyBorder="1" applyAlignment="1">
      <alignment horizontal="right"/>
    </xf>
    <xf numFmtId="0" fontId="6" fillId="3" borderId="5" xfId="0" applyNumberFormat="1" applyFont="1" applyFill="1" applyBorder="1" applyAlignment="1">
      <alignment horizontal="left"/>
    </xf>
    <xf numFmtId="0" fontId="6" fillId="3" borderId="11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4" fontId="6" fillId="3" borderId="62" xfId="1" applyNumberFormat="1" applyFont="1" applyFill="1" applyBorder="1"/>
    <xf numFmtId="0" fontId="6" fillId="0" borderId="45" xfId="0" applyFont="1" applyFill="1" applyBorder="1"/>
    <xf numFmtId="4" fontId="6" fillId="0" borderId="45" xfId="1" applyNumberFormat="1" applyFont="1" applyFill="1" applyBorder="1"/>
    <xf numFmtId="4" fontId="6" fillId="0" borderId="0" xfId="1" applyNumberFormat="1" applyFont="1" applyFill="1" applyBorder="1"/>
    <xf numFmtId="0" fontId="8" fillId="0" borderId="22" xfId="0" applyFont="1" applyFill="1" applyBorder="1"/>
    <xf numFmtId="0" fontId="6" fillId="3" borderId="1" xfId="0" applyNumberFormat="1" applyFont="1" applyFill="1" applyBorder="1" applyAlignment="1">
      <alignment horizontal="left"/>
    </xf>
    <xf numFmtId="0" fontId="6" fillId="3" borderId="2" xfId="0" applyFont="1" applyFill="1" applyBorder="1"/>
    <xf numFmtId="4" fontId="11" fillId="3" borderId="62" xfId="1" applyNumberFormat="1" applyFont="1" applyFill="1" applyBorder="1"/>
    <xf numFmtId="4" fontId="8" fillId="0" borderId="0" xfId="1" applyNumberFormat="1" applyFont="1" applyFill="1" applyBorder="1"/>
    <xf numFmtId="4" fontId="6" fillId="0" borderId="8" xfId="1" applyNumberFormat="1" applyFont="1" applyFill="1" applyBorder="1"/>
    <xf numFmtId="4" fontId="6" fillId="2" borderId="6" xfId="0" applyNumberFormat="1" applyFont="1" applyFill="1" applyBorder="1"/>
    <xf numFmtId="0" fontId="6" fillId="0" borderId="17" xfId="0" applyNumberFormat="1" applyFont="1" applyFill="1" applyBorder="1" applyAlignment="1">
      <alignment horizontal="left"/>
    </xf>
    <xf numFmtId="0" fontId="6" fillId="0" borderId="18" xfId="0" applyFont="1" applyFill="1" applyBorder="1"/>
    <xf numFmtId="0" fontId="13" fillId="0" borderId="0" xfId="0" applyFont="1" applyFill="1" applyBorder="1"/>
    <xf numFmtId="0" fontId="13" fillId="0" borderId="16" xfId="0" applyFont="1" applyFill="1" applyBorder="1"/>
    <xf numFmtId="4" fontId="12" fillId="0" borderId="0" xfId="0" applyNumberFormat="1" applyFont="1" applyFill="1" applyBorder="1" applyAlignment="1">
      <alignment horizontal="right"/>
    </xf>
    <xf numFmtId="0" fontId="6" fillId="0" borderId="11" xfId="0" applyFont="1" applyFill="1" applyBorder="1"/>
    <xf numFmtId="0" fontId="6" fillId="3" borderId="74" xfId="0" applyNumberFormat="1" applyFont="1" applyFill="1" applyBorder="1" applyAlignment="1">
      <alignment horizontal="left"/>
    </xf>
    <xf numFmtId="0" fontId="6" fillId="3" borderId="75" xfId="0" applyFont="1" applyFill="1" applyBorder="1"/>
    <xf numFmtId="4" fontId="11" fillId="3" borderId="52" xfId="1" applyNumberFormat="1" applyFont="1" applyFill="1" applyBorder="1"/>
    <xf numFmtId="0" fontId="6" fillId="3" borderId="36" xfId="0" applyNumberFormat="1" applyFont="1" applyFill="1" applyBorder="1" applyAlignment="1">
      <alignment horizontal="left"/>
    </xf>
    <xf numFmtId="0" fontId="6" fillId="3" borderId="37" xfId="0" applyFont="1" applyFill="1" applyBorder="1"/>
    <xf numFmtId="0" fontId="6" fillId="0" borderId="51" xfId="0" applyNumberFormat="1" applyFont="1" applyFill="1" applyBorder="1" applyAlignment="1">
      <alignment horizontal="left"/>
    </xf>
    <xf numFmtId="4" fontId="6" fillId="0" borderId="29" xfId="1" applyNumberFormat="1" applyFont="1" applyFill="1" applyBorder="1"/>
    <xf numFmtId="0" fontId="6" fillId="0" borderId="67" xfId="0" applyFont="1" applyFill="1" applyBorder="1"/>
    <xf numFmtId="0" fontId="6" fillId="0" borderId="68" xfId="0" applyFont="1" applyFill="1" applyBorder="1"/>
    <xf numFmtId="0" fontId="8" fillId="0" borderId="23" xfId="0" applyNumberFormat="1" applyFont="1" applyFill="1" applyBorder="1" applyAlignment="1">
      <alignment horizontal="left"/>
    </xf>
    <xf numFmtId="4" fontId="8" fillId="0" borderId="6" xfId="0" applyNumberFormat="1" applyFont="1" applyFill="1" applyBorder="1"/>
    <xf numFmtId="4" fontId="8" fillId="0" borderId="8" xfId="1" applyNumberFormat="1" applyFont="1" applyFill="1" applyBorder="1"/>
    <xf numFmtId="4" fontId="8" fillId="0" borderId="0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right"/>
    </xf>
    <xf numFmtId="4" fontId="6" fillId="0" borderId="6" xfId="0" applyNumberFormat="1" applyFont="1" applyFill="1" applyBorder="1"/>
    <xf numFmtId="4" fontId="8" fillId="0" borderId="0" xfId="0" applyNumberFormat="1" applyFont="1"/>
    <xf numFmtId="0" fontId="8" fillId="0" borderId="43" xfId="0" applyNumberFormat="1" applyFont="1" applyFill="1" applyBorder="1" applyAlignment="1">
      <alignment horizontal="left"/>
    </xf>
    <xf numFmtId="0" fontId="8" fillId="0" borderId="44" xfId="0" applyFont="1" applyFill="1" applyBorder="1"/>
    <xf numFmtId="0" fontId="8" fillId="0" borderId="45" xfId="0" applyFont="1" applyFill="1" applyBorder="1"/>
    <xf numFmtId="4" fontId="6" fillId="2" borderId="50" xfId="0" applyNumberFormat="1" applyFont="1" applyFill="1" applyBorder="1" applyAlignment="1">
      <alignment horizontal="center" wrapText="1"/>
    </xf>
    <xf numFmtId="4" fontId="11" fillId="0" borderId="8" xfId="0" applyNumberFormat="1" applyFont="1" applyFill="1" applyBorder="1" applyAlignment="1">
      <alignment horizontal="right"/>
    </xf>
    <xf numFmtId="0" fontId="8" fillId="0" borderId="24" xfId="0" applyNumberFormat="1" applyFont="1" applyFill="1" applyBorder="1" applyAlignment="1">
      <alignment horizontal="left"/>
    </xf>
    <xf numFmtId="4" fontId="6" fillId="3" borderId="53" xfId="1" applyNumberFormat="1" applyFont="1" applyFill="1" applyBorder="1"/>
    <xf numFmtId="4" fontId="11" fillId="3" borderId="53" xfId="1" applyNumberFormat="1" applyFont="1" applyFill="1" applyBorder="1"/>
    <xf numFmtId="0" fontId="6" fillId="3" borderId="41" xfId="0" applyFont="1" applyFill="1" applyBorder="1"/>
    <xf numFmtId="0" fontId="6" fillId="3" borderId="38" xfId="0" applyFont="1" applyFill="1" applyBorder="1"/>
    <xf numFmtId="0" fontId="6" fillId="0" borderId="28" xfId="0" applyFont="1" applyFill="1" applyBorder="1"/>
    <xf numFmtId="4" fontId="6" fillId="0" borderId="21" xfId="0" applyNumberFormat="1" applyFont="1" applyFill="1" applyBorder="1" applyAlignment="1">
      <alignment horizontal="center"/>
    </xf>
    <xf numFmtId="4" fontId="8" fillId="0" borderId="16" xfId="0" applyNumberFormat="1" applyFont="1" applyFill="1" applyBorder="1"/>
    <xf numFmtId="4" fontId="8" fillId="0" borderId="25" xfId="0" applyNumberFormat="1" applyFont="1" applyFill="1" applyBorder="1"/>
    <xf numFmtId="0" fontId="15" fillId="0" borderId="25" xfId="0" applyFont="1" applyFill="1" applyBorder="1"/>
    <xf numFmtId="4" fontId="6" fillId="0" borderId="25" xfId="0" applyNumberFormat="1" applyFont="1" applyFill="1" applyBorder="1"/>
    <xf numFmtId="4" fontId="8" fillId="0" borderId="7" xfId="0" applyNumberFormat="1" applyFont="1" applyFill="1" applyBorder="1"/>
    <xf numFmtId="4" fontId="8" fillId="0" borderId="22" xfId="0" applyNumberFormat="1" applyFont="1" applyFill="1" applyBorder="1"/>
    <xf numFmtId="4" fontId="6" fillId="0" borderId="0" xfId="0" applyNumberFormat="1" applyFont="1"/>
    <xf numFmtId="4" fontId="6" fillId="3" borderId="52" xfId="0" applyNumberFormat="1" applyFont="1" applyFill="1" applyBorder="1" applyAlignment="1">
      <alignment horizontal="right"/>
    </xf>
    <xf numFmtId="4" fontId="11" fillId="3" borderId="52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left"/>
    </xf>
    <xf numFmtId="0" fontId="8" fillId="0" borderId="0" xfId="0" applyFont="1"/>
    <xf numFmtId="4" fontId="6" fillId="0" borderId="0" xfId="0" applyNumberFormat="1" applyFont="1" applyBorder="1"/>
    <xf numFmtId="4" fontId="6" fillId="0" borderId="57" xfId="0" applyNumberFormat="1" applyFont="1" applyBorder="1"/>
    <xf numFmtId="4" fontId="8" fillId="0" borderId="0" xfId="0" applyNumberFormat="1" applyFont="1" applyBorder="1"/>
    <xf numFmtId="4" fontId="12" fillId="0" borderId="57" xfId="0" applyNumberFormat="1" applyFont="1" applyBorder="1"/>
    <xf numFmtId="4" fontId="8" fillId="0" borderId="57" xfId="0" applyNumberFormat="1" applyFont="1" applyBorder="1"/>
    <xf numFmtId="4" fontId="8" fillId="0" borderId="16" xfId="0" applyNumberFormat="1" applyFont="1" applyBorder="1"/>
    <xf numFmtId="4" fontId="11" fillId="0" borderId="57" xfId="0" applyNumberFormat="1" applyFont="1" applyBorder="1"/>
    <xf numFmtId="4" fontId="11" fillId="0" borderId="0" xfId="0" applyNumberFormat="1" applyFont="1"/>
    <xf numFmtId="4" fontId="12" fillId="0" borderId="0" xfId="0" applyNumberFormat="1" applyFont="1"/>
    <xf numFmtId="4" fontId="6" fillId="3" borderId="36" xfId="1" applyNumberFormat="1" applyFont="1" applyFill="1" applyBorder="1"/>
    <xf numFmtId="4" fontId="4" fillId="0" borderId="69" xfId="0" applyNumberFormat="1" applyFont="1" applyFill="1" applyBorder="1" applyAlignment="1">
      <alignment horizontal="right"/>
    </xf>
    <xf numFmtId="4" fontId="4" fillId="5" borderId="58" xfId="1" applyNumberFormat="1" applyFont="1" applyFill="1" applyBorder="1"/>
    <xf numFmtId="4" fontId="4" fillId="5" borderId="69" xfId="0" applyNumberFormat="1" applyFont="1" applyFill="1" applyBorder="1" applyAlignment="1">
      <alignment horizontal="right"/>
    </xf>
    <xf numFmtId="4" fontId="3" fillId="5" borderId="69" xfId="0" applyNumberFormat="1" applyFont="1" applyFill="1" applyBorder="1" applyAlignment="1">
      <alignment horizontal="right"/>
    </xf>
    <xf numFmtId="4" fontId="4" fillId="0" borderId="69" xfId="1" applyNumberFormat="1" applyFont="1" applyFill="1" applyBorder="1"/>
    <xf numFmtId="4" fontId="3" fillId="0" borderId="69" xfId="0" applyNumberFormat="1" applyFont="1" applyFill="1" applyBorder="1" applyAlignment="1">
      <alignment horizontal="right"/>
    </xf>
    <xf numFmtId="4" fontId="4" fillId="0" borderId="58" xfId="1" applyNumberFormat="1" applyFont="1" applyFill="1" applyBorder="1"/>
    <xf numFmtId="4" fontId="4" fillId="2" borderId="58" xfId="0" applyNumberFormat="1" applyFont="1" applyFill="1" applyBorder="1" applyAlignment="1">
      <alignment horizontal="right"/>
    </xf>
    <xf numFmtId="4" fontId="16" fillId="0" borderId="0" xfId="0" applyNumberFormat="1" applyFont="1"/>
    <xf numFmtId="4" fontId="5" fillId="0" borderId="0" xfId="0" applyNumberFormat="1" applyFont="1" applyFill="1" applyBorder="1"/>
    <xf numFmtId="4" fontId="16" fillId="0" borderId="69" xfId="1" applyNumberFormat="1" applyFont="1" applyFill="1" applyBorder="1"/>
    <xf numFmtId="4" fontId="5" fillId="5" borderId="58" xfId="1" applyNumberFormat="1" applyFont="1" applyFill="1" applyBorder="1"/>
    <xf numFmtId="4" fontId="16" fillId="5" borderId="58" xfId="0" applyNumberFormat="1" applyFont="1" applyFill="1" applyBorder="1" applyAlignment="1">
      <alignment horizontal="right"/>
    </xf>
    <xf numFmtId="4" fontId="5" fillId="5" borderId="69" xfId="0" applyNumberFormat="1" applyFont="1" applyFill="1" applyBorder="1" applyAlignment="1">
      <alignment horizontal="right"/>
    </xf>
    <xf numFmtId="4" fontId="5" fillId="0" borderId="45" xfId="1" applyNumberFormat="1" applyFont="1" applyFill="1" applyBorder="1"/>
    <xf numFmtId="4" fontId="5" fillId="0" borderId="69" xfId="1" applyNumberFormat="1" applyFont="1" applyFill="1" applyBorder="1"/>
    <xf numFmtId="4" fontId="16" fillId="0" borderId="8" xfId="1" applyNumberFormat="1" applyFont="1" applyFill="1" applyBorder="1"/>
    <xf numFmtId="4" fontId="16" fillId="0" borderId="8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4" fontId="5" fillId="3" borderId="53" xfId="1" applyNumberFormat="1" applyFont="1" applyFill="1" applyBorder="1"/>
    <xf numFmtId="4" fontId="5" fillId="0" borderId="29" xfId="1" applyNumberFormat="1" applyFont="1" applyFill="1" applyBorder="1"/>
    <xf numFmtId="4" fontId="5" fillId="0" borderId="58" xfId="1" applyNumberFormat="1" applyFont="1" applyFill="1" applyBorder="1"/>
    <xf numFmtId="4" fontId="16" fillId="0" borderId="0" xfId="0" applyNumberFormat="1" applyFont="1" applyFill="1" applyBorder="1"/>
    <xf numFmtId="4" fontId="5" fillId="0" borderId="69" xfId="0" applyNumberFormat="1" applyFont="1" applyFill="1" applyBorder="1" applyAlignment="1">
      <alignment horizontal="right"/>
    </xf>
    <xf numFmtId="4" fontId="5" fillId="2" borderId="0" xfId="0" applyNumberFormat="1" applyFont="1" applyFill="1" applyBorder="1"/>
    <xf numFmtId="4" fontId="5" fillId="0" borderId="29" xfId="0" applyNumberFormat="1" applyFont="1" applyFill="1" applyBorder="1"/>
    <xf numFmtId="4" fontId="5" fillId="0" borderId="0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right"/>
    </xf>
    <xf numFmtId="4" fontId="5" fillId="0" borderId="0" xfId="0" applyNumberFormat="1" applyFont="1" applyBorder="1"/>
    <xf numFmtId="4" fontId="16" fillId="0" borderId="19" xfId="0" applyNumberFormat="1" applyFont="1" applyBorder="1"/>
    <xf numFmtId="4" fontId="16" fillId="0" borderId="30" xfId="1" applyNumberFormat="1" applyFont="1" applyFill="1" applyBorder="1"/>
    <xf numFmtId="4" fontId="5" fillId="0" borderId="9" xfId="1" applyNumberFormat="1" applyFont="1" applyFill="1" applyBorder="1"/>
    <xf numFmtId="4" fontId="5" fillId="0" borderId="10" xfId="1" applyNumberFormat="1" applyFont="1" applyFill="1" applyBorder="1"/>
    <xf numFmtId="4" fontId="5" fillId="0" borderId="30" xfId="1" applyNumberFormat="1" applyFont="1" applyFill="1" applyBorder="1"/>
    <xf numFmtId="4" fontId="5" fillId="0" borderId="19" xfId="1" applyNumberFormat="1" applyFont="1" applyFill="1" applyBorder="1"/>
    <xf numFmtId="4" fontId="16" fillId="0" borderId="72" xfId="1" applyNumberFormat="1" applyFont="1" applyFill="1" applyBorder="1"/>
    <xf numFmtId="4" fontId="16" fillId="0" borderId="19" xfId="1" applyNumberFormat="1" applyFont="1" applyFill="1" applyBorder="1"/>
    <xf numFmtId="10" fontId="16" fillId="0" borderId="30" xfId="1" applyNumberFormat="1" applyFont="1" applyFill="1" applyBorder="1"/>
    <xf numFmtId="4" fontId="16" fillId="0" borderId="10" xfId="1" applyNumberFormat="1" applyFont="1" applyFill="1" applyBorder="1"/>
    <xf numFmtId="4" fontId="16" fillId="0" borderId="9" xfId="1" applyNumberFormat="1" applyFont="1" applyFill="1" applyBorder="1"/>
    <xf numFmtId="4" fontId="16" fillId="0" borderId="0" xfId="0" applyNumberFormat="1" applyFont="1" applyBorder="1"/>
    <xf numFmtId="4" fontId="6" fillId="5" borderId="0" xfId="1" applyNumberFormat="1" applyFont="1" applyFill="1" applyBorder="1"/>
    <xf numFmtId="4" fontId="16" fillId="5" borderId="0" xfId="1" applyNumberFormat="1" applyFont="1" applyFill="1" applyBorder="1"/>
    <xf numFmtId="4" fontId="6" fillId="3" borderId="80" xfId="1" applyNumberFormat="1" applyFont="1" applyFill="1" applyBorder="1"/>
    <xf numFmtId="4" fontId="11" fillId="3" borderId="80" xfId="1" applyNumberFormat="1" applyFont="1" applyFill="1" applyBorder="1"/>
    <xf numFmtId="4" fontId="6" fillId="5" borderId="14" xfId="1" applyNumberFormat="1" applyFont="1" applyFill="1" applyBorder="1"/>
    <xf numFmtId="4" fontId="8" fillId="5" borderId="14" xfId="0" applyNumberFormat="1" applyFont="1" applyFill="1" applyBorder="1"/>
    <xf numFmtId="0" fontId="8" fillId="5" borderId="14" xfId="0" applyFont="1" applyFill="1" applyBorder="1"/>
    <xf numFmtId="4" fontId="16" fillId="5" borderId="0" xfId="0" applyNumberFormat="1" applyFont="1" applyFill="1" applyBorder="1"/>
    <xf numFmtId="0" fontId="6" fillId="5" borderId="0" xfId="0" applyFont="1" applyFill="1" applyBorder="1" applyAlignment="1">
      <alignment horizontal="left"/>
    </xf>
    <xf numFmtId="0" fontId="6" fillId="0" borderId="10" xfId="0" applyFont="1" applyFill="1" applyBorder="1"/>
    <xf numFmtId="0" fontId="6" fillId="0" borderId="71" xfId="0" applyNumberFormat="1" applyFont="1" applyFill="1" applyBorder="1" applyAlignment="1">
      <alignment horizontal="left"/>
    </xf>
    <xf numFmtId="4" fontId="16" fillId="0" borderId="82" xfId="1" applyNumberFormat="1" applyFont="1" applyFill="1" applyBorder="1"/>
    <xf numFmtId="4" fontId="8" fillId="5" borderId="0" xfId="0" applyNumberFormat="1" applyFont="1" applyFill="1" applyBorder="1"/>
    <xf numFmtId="0" fontId="8" fillId="5" borderId="0" xfId="0" applyFont="1" applyFill="1" applyBorder="1"/>
    <xf numFmtId="4" fontId="5" fillId="5" borderId="0" xfId="0" applyNumberFormat="1" applyFont="1" applyFill="1" applyBorder="1"/>
    <xf numFmtId="0" fontId="8" fillId="0" borderId="21" xfId="0" applyFont="1" applyBorder="1"/>
    <xf numFmtId="4" fontId="4" fillId="3" borderId="69" xfId="0" applyNumberFormat="1" applyFont="1" applyFill="1" applyBorder="1"/>
    <xf numFmtId="4" fontId="5" fillId="3" borderId="69" xfId="0" applyNumberFormat="1" applyFont="1" applyFill="1" applyBorder="1"/>
    <xf numFmtId="4" fontId="5" fillId="3" borderId="30" xfId="1" applyNumberFormat="1" applyFont="1" applyFill="1" applyBorder="1"/>
    <xf numFmtId="4" fontId="5" fillId="3" borderId="72" xfId="1" applyNumberFormat="1" applyFont="1" applyFill="1" applyBorder="1"/>
    <xf numFmtId="4" fontId="16" fillId="0" borderId="0" xfId="1" applyNumberFormat="1" applyFont="1" applyFill="1" applyBorder="1"/>
    <xf numFmtId="4" fontId="5" fillId="0" borderId="83" xfId="1" applyNumberFormat="1" applyFont="1" applyFill="1" applyBorder="1"/>
    <xf numFmtId="0" fontId="8" fillId="0" borderId="34" xfId="0" applyNumberFormat="1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8" fillId="0" borderId="30" xfId="0" applyFont="1" applyFill="1" applyBorder="1"/>
    <xf numFmtId="0" fontId="8" fillId="0" borderId="10" xfId="0" applyFont="1" applyFill="1" applyBorder="1"/>
    <xf numFmtId="0" fontId="6" fillId="0" borderId="30" xfId="0" applyFont="1" applyFill="1" applyBorder="1"/>
    <xf numFmtId="0" fontId="6" fillId="3" borderId="84" xfId="0" applyFont="1" applyFill="1" applyBorder="1"/>
    <xf numFmtId="0" fontId="6" fillId="2" borderId="10" xfId="0" applyFont="1" applyFill="1" applyBorder="1"/>
    <xf numFmtId="0" fontId="6" fillId="3" borderId="31" xfId="0" applyFont="1" applyFill="1" applyBorder="1"/>
    <xf numFmtId="0" fontId="6" fillId="3" borderId="42" xfId="0" applyFont="1" applyFill="1" applyBorder="1"/>
    <xf numFmtId="4" fontId="6" fillId="3" borderId="57" xfId="1" applyNumberFormat="1" applyFont="1" applyFill="1" applyBorder="1"/>
    <xf numFmtId="4" fontId="4" fillId="0" borderId="70" xfId="0" applyNumberFormat="1" applyFont="1" applyFill="1" applyBorder="1" applyAlignment="1">
      <alignment horizontal="right"/>
    </xf>
    <xf numFmtId="4" fontId="11" fillId="0" borderId="85" xfId="0" applyNumberFormat="1" applyFont="1" applyBorder="1"/>
    <xf numFmtId="4" fontId="11" fillId="5" borderId="0" xfId="1" applyNumberFormat="1" applyFont="1" applyFill="1" applyBorder="1"/>
    <xf numFmtId="0" fontId="8" fillId="5" borderId="0" xfId="0" applyFont="1" applyFill="1"/>
    <xf numFmtId="4" fontId="8" fillId="0" borderId="78" xfId="0" applyNumberFormat="1" applyFont="1" applyBorder="1"/>
    <xf numFmtId="0" fontId="6" fillId="5" borderId="0" xfId="0" applyFont="1" applyFill="1" applyBorder="1"/>
    <xf numFmtId="0" fontId="6" fillId="4" borderId="88" xfId="0" applyFont="1" applyFill="1" applyBorder="1"/>
    <xf numFmtId="0" fontId="6" fillId="0" borderId="9" xfId="0" applyFont="1" applyFill="1" applyBorder="1"/>
    <xf numFmtId="0" fontId="6" fillId="0" borderId="19" xfId="0" applyFont="1" applyFill="1" applyBorder="1"/>
    <xf numFmtId="0" fontId="6" fillId="2" borderId="2" xfId="0" applyFont="1" applyFill="1" applyBorder="1"/>
    <xf numFmtId="0" fontId="8" fillId="0" borderId="19" xfId="0" applyFont="1" applyBorder="1"/>
    <xf numFmtId="4" fontId="12" fillId="5" borderId="0" xfId="0" applyNumberFormat="1" applyFont="1" applyFill="1"/>
    <xf numFmtId="4" fontId="16" fillId="0" borderId="48" xfId="1" applyNumberFormat="1" applyFont="1" applyFill="1" applyBorder="1"/>
    <xf numFmtId="4" fontId="6" fillId="2" borderId="57" xfId="0" applyNumberFormat="1" applyFont="1" applyFill="1" applyBorder="1" applyAlignment="1">
      <alignment horizontal="right"/>
    </xf>
    <xf numFmtId="0" fontId="6" fillId="2" borderId="89" xfId="0" applyFont="1" applyFill="1" applyBorder="1"/>
    <xf numFmtId="0" fontId="6" fillId="2" borderId="30" xfId="0" applyFont="1" applyFill="1" applyBorder="1"/>
    <xf numFmtId="0" fontId="8" fillId="0" borderId="72" xfId="0" applyFont="1" applyFill="1" applyBorder="1"/>
    <xf numFmtId="0" fontId="6" fillId="3" borderId="48" xfId="0" applyFont="1" applyFill="1" applyBorder="1"/>
    <xf numFmtId="4" fontId="8" fillId="0" borderId="64" xfId="0" applyNumberFormat="1" applyFont="1" applyBorder="1"/>
    <xf numFmtId="4" fontId="8" fillId="0" borderId="58" xfId="0" applyNumberFormat="1" applyFont="1" applyBorder="1"/>
    <xf numFmtId="4" fontId="6" fillId="0" borderId="49" xfId="0" applyNumberFormat="1" applyFont="1" applyFill="1" applyBorder="1" applyAlignment="1">
      <alignment horizontal="right"/>
    </xf>
    <xf numFmtId="4" fontId="6" fillId="4" borderId="26" xfId="1" applyNumberFormat="1" applyFont="1" applyFill="1" applyBorder="1"/>
    <xf numFmtId="4" fontId="6" fillId="4" borderId="90" xfId="1" applyNumberFormat="1" applyFont="1" applyFill="1" applyBorder="1"/>
    <xf numFmtId="4" fontId="16" fillId="0" borderId="19" xfId="0" applyNumberFormat="1" applyFont="1" applyFill="1" applyBorder="1"/>
    <xf numFmtId="4" fontId="5" fillId="0" borderId="19" xfId="0" applyNumberFormat="1" applyFont="1" applyFill="1" applyBorder="1"/>
    <xf numFmtId="4" fontId="5" fillId="4" borderId="8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16" fillId="0" borderId="30" xfId="0" applyNumberFormat="1" applyFont="1" applyFill="1" applyBorder="1" applyAlignment="1">
      <alignment horizontal="right"/>
    </xf>
    <xf numFmtId="4" fontId="5" fillId="0" borderId="30" xfId="0" applyNumberFormat="1" applyFont="1" applyFill="1" applyBorder="1" applyAlignment="1">
      <alignment horizontal="right"/>
    </xf>
    <xf numFmtId="4" fontId="5" fillId="2" borderId="10" xfId="0" applyNumberFormat="1" applyFont="1" applyFill="1" applyBorder="1"/>
    <xf numFmtId="4" fontId="16" fillId="0" borderId="10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4" fontId="16" fillId="0" borderId="69" xfId="0" applyNumberFormat="1" applyFont="1" applyFill="1" applyBorder="1" applyAlignment="1">
      <alignment horizontal="right"/>
    </xf>
    <xf numFmtId="4" fontId="5" fillId="3" borderId="69" xfId="1" applyNumberFormat="1" applyFont="1" applyFill="1" applyBorder="1"/>
    <xf numFmtId="4" fontId="6" fillId="2" borderId="66" xfId="0" applyNumberFormat="1" applyFont="1" applyFill="1" applyBorder="1" applyAlignment="1">
      <alignment horizontal="right"/>
    </xf>
    <xf numFmtId="4" fontId="6" fillId="2" borderId="69" xfId="0" applyNumberFormat="1" applyFont="1" applyFill="1" applyBorder="1" applyAlignment="1">
      <alignment horizontal="right"/>
    </xf>
    <xf numFmtId="4" fontId="5" fillId="3" borderId="48" xfId="1" applyNumberFormat="1" applyFont="1" applyFill="1" applyBorder="1"/>
    <xf numFmtId="4" fontId="5" fillId="2" borderId="66" xfId="0" applyNumberFormat="1" applyFont="1" applyFill="1" applyBorder="1"/>
    <xf numFmtId="4" fontId="5" fillId="2" borderId="69" xfId="0" applyNumberFormat="1" applyFont="1" applyFill="1" applyBorder="1" applyAlignment="1">
      <alignment horizontal="right"/>
    </xf>
    <xf numFmtId="4" fontId="16" fillId="0" borderId="65" xfId="1" applyNumberFormat="1" applyFont="1" applyFill="1" applyBorder="1"/>
    <xf numFmtId="4" fontId="5" fillId="3" borderId="57" xfId="1" applyNumberFormat="1" applyFont="1" applyFill="1" applyBorder="1"/>
    <xf numFmtId="4" fontId="5" fillId="3" borderId="88" xfId="1" applyNumberFormat="1" applyFont="1" applyFill="1" applyBorder="1"/>
    <xf numFmtId="4" fontId="5" fillId="2" borderId="89" xfId="0" applyNumberFormat="1" applyFont="1" applyFill="1" applyBorder="1"/>
    <xf numFmtId="4" fontId="5" fillId="3" borderId="84" xfId="1" applyNumberFormat="1" applyFont="1" applyFill="1" applyBorder="1"/>
    <xf numFmtId="4" fontId="6" fillId="2" borderId="58" xfId="0" applyNumberFormat="1" applyFont="1" applyFill="1" applyBorder="1" applyAlignment="1">
      <alignment horizontal="right"/>
    </xf>
    <xf numFmtId="0" fontId="6" fillId="5" borderId="92" xfId="0" applyNumberFormat="1" applyFont="1" applyFill="1" applyBorder="1" applyAlignment="1">
      <alignment horizontal="left"/>
    </xf>
    <xf numFmtId="0" fontId="6" fillId="5" borderId="21" xfId="0" applyFont="1" applyFill="1" applyBorder="1"/>
    <xf numFmtId="0" fontId="6" fillId="5" borderId="63" xfId="0" applyFont="1" applyFill="1" applyBorder="1"/>
    <xf numFmtId="4" fontId="6" fillId="5" borderId="63" xfId="1" applyNumberFormat="1" applyFont="1" applyFill="1" applyBorder="1"/>
    <xf numFmtId="4" fontId="5" fillId="5" borderId="63" xfId="1" applyNumberFormat="1" applyFont="1" applyFill="1" applyBorder="1"/>
    <xf numFmtId="4" fontId="5" fillId="0" borderId="86" xfId="0" applyNumberFormat="1" applyFont="1" applyFill="1" applyBorder="1"/>
    <xf numFmtId="4" fontId="16" fillId="0" borderId="30" xfId="0" applyNumberFormat="1" applyFont="1" applyFill="1" applyBorder="1"/>
    <xf numFmtId="4" fontId="16" fillId="0" borderId="69" xfId="0" applyNumberFormat="1" applyFont="1" applyFill="1" applyBorder="1"/>
    <xf numFmtId="4" fontId="5" fillId="0" borderId="10" xfId="0" applyNumberFormat="1" applyFont="1" applyFill="1" applyBorder="1"/>
    <xf numFmtId="4" fontId="16" fillId="0" borderId="70" xfId="1" applyNumberFormat="1" applyFont="1" applyFill="1" applyBorder="1"/>
    <xf numFmtId="4" fontId="4" fillId="3" borderId="88" xfId="1" applyNumberFormat="1" applyFont="1" applyFill="1" applyBorder="1"/>
    <xf numFmtId="0" fontId="8" fillId="0" borderId="65" xfId="0" applyFont="1" applyBorder="1"/>
    <xf numFmtId="4" fontId="16" fillId="0" borderId="94" xfId="1" applyNumberFormat="1" applyFont="1" applyFill="1" applyBorder="1"/>
    <xf numFmtId="4" fontId="5" fillId="0" borderId="30" xfId="0" applyNumberFormat="1" applyFont="1" applyFill="1" applyBorder="1"/>
    <xf numFmtId="4" fontId="16" fillId="0" borderId="30" xfId="0" applyNumberFormat="1" applyFont="1" applyBorder="1"/>
    <xf numFmtId="4" fontId="16" fillId="0" borderId="72" xfId="0" applyNumberFormat="1" applyFont="1" applyFill="1" applyBorder="1" applyAlignment="1">
      <alignment horizontal="right"/>
    </xf>
    <xf numFmtId="4" fontId="16" fillId="0" borderId="10" xfId="0" applyNumberFormat="1" applyFont="1" applyBorder="1"/>
    <xf numFmtId="4" fontId="17" fillId="0" borderId="30" xfId="0" applyNumberFormat="1" applyFont="1" applyFill="1" applyBorder="1" applyAlignment="1">
      <alignment horizontal="right"/>
    </xf>
    <xf numFmtId="4" fontId="5" fillId="0" borderId="69" xfId="0" applyNumberFormat="1" applyFont="1" applyFill="1" applyBorder="1"/>
    <xf numFmtId="4" fontId="5" fillId="0" borderId="70" xfId="0" applyNumberFormat="1" applyFont="1" applyFill="1" applyBorder="1" applyAlignment="1">
      <alignment horizontal="right"/>
    </xf>
    <xf numFmtId="4" fontId="8" fillId="0" borderId="69" xfId="1" applyNumberFormat="1" applyFont="1" applyFill="1" applyBorder="1"/>
    <xf numFmtId="4" fontId="8" fillId="2" borderId="69" xfId="1" applyNumberFormat="1" applyFont="1" applyFill="1" applyBorder="1"/>
    <xf numFmtId="4" fontId="8" fillId="0" borderId="69" xfId="0" applyNumberFormat="1" applyFont="1" applyFill="1" applyBorder="1" applyAlignment="1">
      <alignment horizontal="right"/>
    </xf>
    <xf numFmtId="4" fontId="16" fillId="2" borderId="69" xfId="1" applyNumberFormat="1" applyFont="1" applyFill="1" applyBorder="1"/>
    <xf numFmtId="4" fontId="6" fillId="0" borderId="69" xfId="0" applyNumberFormat="1" applyFont="1" applyFill="1" applyBorder="1" applyAlignment="1">
      <alignment horizontal="right"/>
    </xf>
    <xf numFmtId="4" fontId="8" fillId="0" borderId="65" xfId="0" applyNumberFormat="1" applyFont="1" applyFill="1" applyBorder="1" applyAlignment="1">
      <alignment horizontal="right"/>
    </xf>
    <xf numFmtId="4" fontId="5" fillId="2" borderId="57" xfId="0" applyNumberFormat="1" applyFont="1" applyFill="1" applyBorder="1"/>
    <xf numFmtId="4" fontId="5" fillId="0" borderId="59" xfId="0" applyNumberFormat="1" applyFont="1" applyFill="1" applyBorder="1"/>
    <xf numFmtId="4" fontId="16" fillId="0" borderId="58" xfId="0" applyNumberFormat="1" applyFont="1" applyFill="1" applyBorder="1"/>
    <xf numFmtId="4" fontId="16" fillId="0" borderId="65" xfId="0" applyNumberFormat="1" applyFont="1" applyBorder="1"/>
    <xf numFmtId="4" fontId="16" fillId="0" borderId="65" xfId="0" applyNumberFormat="1" applyFont="1" applyFill="1" applyBorder="1"/>
    <xf numFmtId="4" fontId="6" fillId="0" borderId="58" xfId="0" applyNumberFormat="1" applyFont="1" applyFill="1" applyBorder="1" applyAlignment="1">
      <alignment horizontal="right"/>
    </xf>
    <xf numFmtId="4" fontId="6" fillId="5" borderId="64" xfId="1" applyNumberFormat="1" applyFont="1" applyFill="1" applyBorder="1"/>
    <xf numFmtId="4" fontId="5" fillId="3" borderId="93" xfId="1" applyNumberFormat="1" applyFont="1" applyFill="1" applyBorder="1"/>
    <xf numFmtId="4" fontId="16" fillId="5" borderId="93" xfId="1" applyNumberFormat="1" applyFont="1" applyFill="1" applyBorder="1"/>
    <xf numFmtId="4" fontId="16" fillId="3" borderId="48" xfId="1" applyNumberFormat="1" applyFont="1" applyFill="1" applyBorder="1"/>
    <xf numFmtId="4" fontId="5" fillId="5" borderId="57" xfId="1" applyNumberFormat="1" applyFont="1" applyFill="1" applyBorder="1"/>
    <xf numFmtId="4" fontId="5" fillId="3" borderId="60" xfId="0" applyNumberFormat="1" applyFont="1" applyFill="1" applyBorder="1"/>
    <xf numFmtId="4" fontId="5" fillId="5" borderId="21" xfId="1" applyNumberFormat="1" applyFont="1" applyFill="1" applyBorder="1"/>
    <xf numFmtId="4" fontId="8" fillId="0" borderId="4" xfId="0" applyNumberFormat="1" applyFont="1" applyBorder="1"/>
    <xf numFmtId="4" fontId="8" fillId="5" borderId="30" xfId="1" applyNumberFormat="1" applyFont="1" applyFill="1" applyBorder="1"/>
    <xf numFmtId="4" fontId="5" fillId="5" borderId="0" xfId="1" applyNumberFormat="1" applyFont="1" applyFill="1" applyBorder="1"/>
    <xf numFmtId="4" fontId="16" fillId="5" borderId="78" xfId="1" applyNumberFormat="1" applyFont="1" applyFill="1" applyBorder="1"/>
    <xf numFmtId="4" fontId="8" fillId="0" borderId="85" xfId="0" applyNumberFormat="1" applyFont="1" applyBorder="1"/>
    <xf numFmtId="4" fontId="12" fillId="5" borderId="85" xfId="0" applyNumberFormat="1" applyFont="1" applyFill="1" applyBorder="1"/>
    <xf numFmtId="0" fontId="6" fillId="0" borderId="66" xfId="0" applyNumberFormat="1" applyFont="1" applyFill="1" applyBorder="1" applyAlignment="1">
      <alignment horizontal="left"/>
    </xf>
    <xf numFmtId="4" fontId="16" fillId="0" borderId="66" xfId="1" applyNumberFormat="1" applyFont="1" applyFill="1" applyBorder="1"/>
    <xf numFmtId="0" fontId="6" fillId="7" borderId="42" xfId="0" applyFont="1" applyFill="1" applyBorder="1"/>
    <xf numFmtId="0" fontId="6" fillId="7" borderId="2" xfId="0" applyFont="1" applyFill="1" applyBorder="1"/>
    <xf numFmtId="0" fontId="6" fillId="7" borderId="2" xfId="0" applyFont="1" applyFill="1" applyBorder="1" applyAlignment="1">
      <alignment wrapText="1"/>
    </xf>
    <xf numFmtId="0" fontId="6" fillId="7" borderId="87" xfId="0" applyNumberFormat="1" applyFont="1" applyFill="1" applyBorder="1" applyAlignment="1">
      <alignment horizontal="left"/>
    </xf>
    <xf numFmtId="4" fontId="5" fillId="7" borderId="48" xfId="0" applyNumberFormat="1" applyFont="1" applyFill="1" applyBorder="1" applyAlignment="1">
      <alignment wrapText="1"/>
    </xf>
    <xf numFmtId="0" fontId="6" fillId="7" borderId="92" xfId="0" applyNumberFormat="1" applyFont="1" applyFill="1" applyBorder="1" applyAlignment="1">
      <alignment horizontal="center" wrapText="1"/>
    </xf>
    <xf numFmtId="0" fontId="6" fillId="7" borderId="21" xfId="0" applyFont="1" applyFill="1" applyBorder="1" applyAlignment="1">
      <alignment horizontal="center"/>
    </xf>
    <xf numFmtId="0" fontId="6" fillId="7" borderId="63" xfId="0" applyFont="1" applyFill="1" applyBorder="1" applyAlignment="1">
      <alignment horizontal="center"/>
    </xf>
    <xf numFmtId="4" fontId="5" fillId="7" borderId="21" xfId="0" applyNumberFormat="1" applyFont="1" applyFill="1" applyBorder="1" applyAlignment="1">
      <alignment horizontal="center"/>
    </xf>
    <xf numFmtId="4" fontId="5" fillId="7" borderId="60" xfId="0" applyNumberFormat="1" applyFont="1" applyFill="1" applyBorder="1" applyAlignment="1">
      <alignment horizontal="center" wrapText="1"/>
    </xf>
    <xf numFmtId="0" fontId="6" fillId="7" borderId="1" xfId="0" applyNumberFormat="1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4" fontId="6" fillId="7" borderId="57" xfId="0" applyNumberFormat="1" applyFont="1" applyFill="1" applyBorder="1" applyAlignment="1">
      <alignment horizontal="center" wrapText="1"/>
    </xf>
    <xf numFmtId="4" fontId="5" fillId="7" borderId="48" xfId="0" applyNumberFormat="1" applyFont="1" applyFill="1" applyBorder="1" applyAlignment="1">
      <alignment horizontal="center"/>
    </xf>
    <xf numFmtId="4" fontId="5" fillId="7" borderId="48" xfId="0" applyNumberFormat="1" applyFont="1" applyFill="1" applyBorder="1" applyAlignment="1">
      <alignment horizontal="center" wrapText="1"/>
    </xf>
    <xf numFmtId="4" fontId="5" fillId="0" borderId="77" xfId="0" applyNumberFormat="1" applyFont="1" applyFill="1" applyBorder="1"/>
    <xf numFmtId="4" fontId="16" fillId="2" borderId="0" xfId="0" applyNumberFormat="1" applyFont="1" applyFill="1" applyBorder="1"/>
    <xf numFmtId="4" fontId="5" fillId="2" borderId="16" xfId="0" applyNumberFormat="1" applyFont="1" applyFill="1" applyBorder="1"/>
    <xf numFmtId="0" fontId="8" fillId="2" borderId="15" xfId="0" applyNumberFormat="1" applyFont="1" applyFill="1" applyBorder="1" applyAlignment="1">
      <alignment horizontal="left"/>
    </xf>
    <xf numFmtId="0" fontId="8" fillId="2" borderId="18" xfId="0" applyFont="1" applyFill="1" applyBorder="1"/>
    <xf numFmtId="0" fontId="8" fillId="2" borderId="16" xfId="0" applyFont="1" applyFill="1" applyBorder="1"/>
    <xf numFmtId="0" fontId="6" fillId="5" borderId="36" xfId="0" applyNumberFormat="1" applyFont="1" applyFill="1" applyBorder="1" applyAlignment="1">
      <alignment horizontal="left"/>
    </xf>
    <xf numFmtId="4" fontId="16" fillId="2" borderId="69" xfId="0" applyNumberFormat="1" applyFont="1" applyFill="1" applyBorder="1" applyAlignment="1">
      <alignment horizontal="right"/>
    </xf>
    <xf numFmtId="0" fontId="19" fillId="5" borderId="20" xfId="0" applyFont="1" applyFill="1" applyBorder="1"/>
    <xf numFmtId="0" fontId="19" fillId="5" borderId="37" xfId="0" applyFont="1" applyFill="1" applyBorder="1"/>
    <xf numFmtId="0" fontId="6" fillId="5" borderId="5" xfId="0" applyNumberFormat="1" applyFont="1" applyFill="1" applyBorder="1" applyAlignment="1">
      <alignment horizontal="left"/>
    </xf>
    <xf numFmtId="0" fontId="8" fillId="2" borderId="5" xfId="0" applyNumberFormat="1" applyFont="1" applyFill="1" applyBorder="1" applyAlignment="1">
      <alignment horizontal="left"/>
    </xf>
    <xf numFmtId="0" fontId="8" fillId="2" borderId="17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>
      <alignment horizontal="left"/>
    </xf>
    <xf numFmtId="0" fontId="8" fillId="0" borderId="19" xfId="0" applyFont="1" applyFill="1" applyBorder="1"/>
    <xf numFmtId="0" fontId="8" fillId="0" borderId="14" xfId="0" applyFont="1" applyFill="1" applyBorder="1"/>
    <xf numFmtId="4" fontId="16" fillId="0" borderId="14" xfId="0" applyNumberFormat="1" applyFont="1" applyFill="1" applyBorder="1"/>
    <xf numFmtId="4" fontId="16" fillId="0" borderId="14" xfId="1" applyNumberFormat="1" applyFont="1" applyFill="1" applyBorder="1"/>
    <xf numFmtId="4" fontId="6" fillId="3" borderId="88" xfId="1" applyNumberFormat="1" applyFont="1" applyFill="1" applyBorder="1"/>
    <xf numFmtId="4" fontId="8" fillId="0" borderId="30" xfId="1" applyNumberFormat="1" applyFont="1" applyFill="1" applyBorder="1"/>
    <xf numFmtId="4" fontId="6" fillId="0" borderId="30" xfId="1" applyNumberFormat="1" applyFont="1" applyFill="1" applyBorder="1"/>
    <xf numFmtId="4" fontId="8" fillId="0" borderId="82" xfId="0" applyNumberFormat="1" applyFont="1" applyFill="1" applyBorder="1" applyAlignment="1">
      <alignment horizontal="right"/>
    </xf>
    <xf numFmtId="4" fontId="5" fillId="7" borderId="60" xfId="1" applyNumberFormat="1" applyFont="1" applyFill="1" applyBorder="1"/>
    <xf numFmtId="4" fontId="16" fillId="0" borderId="21" xfId="1" applyNumberFormat="1" applyFont="1" applyFill="1" applyBorder="1"/>
    <xf numFmtId="4" fontId="5" fillId="0" borderId="66" xfId="1" applyNumberFormat="1" applyFont="1" applyFill="1" applyBorder="1"/>
    <xf numFmtId="4" fontId="16" fillId="0" borderId="57" xfId="1" applyNumberFormat="1" applyFont="1" applyFill="1" applyBorder="1"/>
    <xf numFmtId="4" fontId="12" fillId="0" borderId="85" xfId="0" applyNumberFormat="1" applyFont="1" applyBorder="1"/>
    <xf numFmtId="0" fontId="8" fillId="0" borderId="4" xfId="0" applyNumberFormat="1" applyFont="1" applyFill="1" applyBorder="1" applyAlignment="1">
      <alignment horizontal="right"/>
    </xf>
    <xf numFmtId="0" fontId="8" fillId="2" borderId="39" xfId="0" applyNumberFormat="1" applyFont="1" applyFill="1" applyBorder="1" applyAlignment="1">
      <alignment horizontal="left"/>
    </xf>
    <xf numFmtId="4" fontId="6" fillId="3" borderId="19" xfId="1" applyNumberFormat="1" applyFont="1" applyFill="1" applyBorder="1"/>
    <xf numFmtId="4" fontId="5" fillId="4" borderId="6" xfId="1" applyNumberFormat="1" applyFont="1" applyFill="1" applyBorder="1"/>
    <xf numFmtId="4" fontId="16" fillId="0" borderId="5" xfId="0" applyNumberFormat="1" applyFont="1" applyBorder="1"/>
    <xf numFmtId="4" fontId="16" fillId="0" borderId="17" xfId="0" applyNumberFormat="1" applyFont="1" applyBorder="1"/>
    <xf numFmtId="4" fontId="16" fillId="0" borderId="97" xfId="0" applyNumberFormat="1" applyFont="1" applyBorder="1"/>
    <xf numFmtId="4" fontId="8" fillId="0" borderId="69" xfId="0" applyNumberFormat="1" applyFont="1" applyBorder="1"/>
    <xf numFmtId="0" fontId="5" fillId="4" borderId="41" xfId="0" applyFont="1" applyFill="1" applyBorder="1"/>
    <xf numFmtId="4" fontId="6" fillId="3" borderId="0" xfId="1" applyNumberFormat="1" applyFont="1" applyFill="1" applyBorder="1"/>
    <xf numFmtId="4" fontId="11" fillId="4" borderId="26" xfId="1" applyNumberFormat="1" applyFont="1" applyFill="1" applyBorder="1"/>
    <xf numFmtId="4" fontId="24" fillId="3" borderId="57" xfId="1" applyNumberFormat="1" applyFont="1" applyFill="1" applyBorder="1"/>
    <xf numFmtId="4" fontId="23" fillId="0" borderId="30" xfId="1" applyNumberFormat="1" applyFont="1" applyFill="1" applyBorder="1"/>
    <xf numFmtId="4" fontId="21" fillId="0" borderId="30" xfId="1" applyNumberFormat="1" applyFont="1" applyFill="1" applyBorder="1"/>
    <xf numFmtId="4" fontId="26" fillId="0" borderId="69" xfId="0" applyNumberFormat="1" applyFont="1" applyFill="1" applyBorder="1" applyAlignment="1">
      <alignment horizontal="right"/>
    </xf>
    <xf numFmtId="4" fontId="6" fillId="3" borderId="25" xfId="1" applyNumberFormat="1" applyFont="1" applyFill="1" applyBorder="1" applyAlignment="1">
      <alignment horizontal="left"/>
    </xf>
    <xf numFmtId="4" fontId="6" fillId="3" borderId="0" xfId="1" applyNumberFormat="1" applyFont="1" applyFill="1" applyBorder="1" applyAlignment="1">
      <alignment horizontal="left"/>
    </xf>
    <xf numFmtId="4" fontId="6" fillId="2" borderId="16" xfId="0" applyNumberFormat="1" applyFont="1" applyFill="1" applyBorder="1" applyAlignment="1">
      <alignment horizontal="left"/>
    </xf>
    <xf numFmtId="4" fontId="23" fillId="5" borderId="30" xfId="1" applyNumberFormat="1" applyFont="1" applyFill="1" applyBorder="1"/>
    <xf numFmtId="4" fontId="27" fillId="0" borderId="0" xfId="0" applyNumberFormat="1" applyFont="1"/>
    <xf numFmtId="0" fontId="27" fillId="0" borderId="0" xfId="0" applyFont="1"/>
    <xf numFmtId="4" fontId="6" fillId="3" borderId="76" xfId="1" applyNumberFormat="1" applyFont="1" applyFill="1" applyBorder="1"/>
    <xf numFmtId="4" fontId="11" fillId="3" borderId="76" xfId="1" applyNumberFormat="1" applyFont="1" applyFill="1" applyBorder="1"/>
    <xf numFmtId="4" fontId="8" fillId="0" borderId="30" xfId="0" applyNumberFormat="1" applyFont="1" applyFill="1" applyBorder="1" applyAlignment="1">
      <alignment horizontal="left"/>
    </xf>
    <xf numFmtId="0" fontId="8" fillId="3" borderId="39" xfId="0" applyNumberFormat="1" applyFont="1" applyFill="1" applyBorder="1" applyAlignment="1">
      <alignment horizontal="left"/>
    </xf>
    <xf numFmtId="0" fontId="6" fillId="3" borderId="27" xfId="0" applyNumberFormat="1" applyFont="1" applyFill="1" applyBorder="1" applyAlignment="1">
      <alignment horizontal="left"/>
    </xf>
    <xf numFmtId="4" fontId="5" fillId="3" borderId="99" xfId="1" applyNumberFormat="1" applyFont="1" applyFill="1" applyBorder="1"/>
    <xf numFmtId="4" fontId="8" fillId="5" borderId="72" xfId="1" applyNumberFormat="1" applyFont="1" applyFill="1" applyBorder="1"/>
    <xf numFmtId="0" fontId="6" fillId="3" borderId="71" xfId="0" applyNumberFormat="1" applyFont="1" applyFill="1" applyBorder="1" applyAlignment="1">
      <alignment horizontal="left"/>
    </xf>
    <xf numFmtId="4" fontId="5" fillId="3" borderId="57" xfId="0" applyNumberFormat="1" applyFont="1" applyFill="1" applyBorder="1"/>
    <xf numFmtId="0" fontId="6" fillId="5" borderId="33" xfId="0" applyNumberFormat="1" applyFont="1" applyFill="1" applyBorder="1" applyAlignment="1">
      <alignment horizontal="left"/>
    </xf>
    <xf numFmtId="0" fontId="6" fillId="3" borderId="13" xfId="0" applyNumberFormat="1" applyFont="1" applyFill="1" applyBorder="1" applyAlignment="1">
      <alignment horizontal="left"/>
    </xf>
    <xf numFmtId="0" fontId="6" fillId="5" borderId="85" xfId="0" applyNumberFormat="1" applyFont="1" applyFill="1" applyBorder="1" applyAlignment="1">
      <alignment horizontal="left"/>
    </xf>
    <xf numFmtId="0" fontId="6" fillId="5" borderId="78" xfId="0" applyFont="1" applyFill="1" applyBorder="1" applyAlignment="1">
      <alignment horizontal="left"/>
    </xf>
    <xf numFmtId="4" fontId="8" fillId="0" borderId="21" xfId="0" applyNumberFormat="1" applyFont="1" applyFill="1" applyBorder="1"/>
    <xf numFmtId="4" fontId="16" fillId="5" borderId="86" xfId="0" applyNumberFormat="1" applyFont="1" applyFill="1" applyBorder="1"/>
    <xf numFmtId="4" fontId="16" fillId="5" borderId="8" xfId="0" applyNumberFormat="1" applyFont="1" applyFill="1" applyBorder="1"/>
    <xf numFmtId="4" fontId="6" fillId="4" borderId="100" xfId="0" applyNumberFormat="1" applyFont="1" applyFill="1" applyBorder="1" applyAlignment="1">
      <alignment horizontal="right"/>
    </xf>
    <xf numFmtId="4" fontId="5" fillId="0" borderId="59" xfId="1" applyNumberFormat="1" applyFont="1" applyFill="1" applyBorder="1"/>
    <xf numFmtId="4" fontId="22" fillId="4" borderId="57" xfId="1" applyNumberFormat="1" applyFont="1" applyFill="1" applyBorder="1"/>
    <xf numFmtId="4" fontId="5" fillId="3" borderId="101" xfId="1" applyNumberFormat="1" applyFont="1" applyFill="1" applyBorder="1"/>
    <xf numFmtId="4" fontId="16" fillId="0" borderId="9" xfId="0" applyNumberFormat="1" applyFont="1" applyBorder="1"/>
    <xf numFmtId="4" fontId="5" fillId="0" borderId="95" xfId="1" applyNumberFormat="1" applyFont="1" applyFill="1" applyBorder="1"/>
    <xf numFmtId="4" fontId="5" fillId="5" borderId="95" xfId="1" applyNumberFormat="1" applyFont="1" applyFill="1" applyBorder="1"/>
    <xf numFmtId="4" fontId="16" fillId="0" borderId="99" xfId="1" applyNumberFormat="1" applyFont="1" applyFill="1" applyBorder="1"/>
    <xf numFmtId="4" fontId="14" fillId="0" borderId="30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8" fillId="0" borderId="72" xfId="0" applyNumberFormat="1" applyFont="1" applyFill="1" applyBorder="1" applyAlignment="1">
      <alignment horizontal="right"/>
    </xf>
    <xf numFmtId="4" fontId="5" fillId="0" borderId="65" xfId="1" applyNumberFormat="1" applyFont="1" applyFill="1" applyBorder="1"/>
    <xf numFmtId="4" fontId="16" fillId="0" borderId="59" xfId="1" applyNumberFormat="1" applyFont="1" applyFill="1" applyBorder="1"/>
    <xf numFmtId="4" fontId="16" fillId="0" borderId="58" xfId="1" applyNumberFormat="1" applyFont="1" applyFill="1" applyBorder="1"/>
    <xf numFmtId="4" fontId="21" fillId="0" borderId="69" xfId="1" applyNumberFormat="1" applyFont="1" applyFill="1" applyBorder="1"/>
    <xf numFmtId="4" fontId="13" fillId="0" borderId="30" xfId="0" applyNumberFormat="1" applyFont="1" applyFill="1" applyBorder="1" applyAlignment="1">
      <alignment horizontal="right"/>
    </xf>
    <xf numFmtId="4" fontId="6" fillId="0" borderId="68" xfId="0" applyNumberFormat="1" applyFont="1" applyFill="1" applyBorder="1" applyAlignment="1">
      <alignment horizontal="center"/>
    </xf>
    <xf numFmtId="4" fontId="21" fillId="0" borderId="58" xfId="1" applyNumberFormat="1" applyFont="1" applyFill="1" applyBorder="1"/>
    <xf numFmtId="0" fontId="6" fillId="5" borderId="103" xfId="0" applyNumberFormat="1" applyFont="1" applyFill="1" applyBorder="1" applyAlignment="1">
      <alignment horizontal="left"/>
    </xf>
    <xf numFmtId="0" fontId="8" fillId="5" borderId="104" xfId="0" applyFont="1" applyFill="1" applyBorder="1"/>
    <xf numFmtId="0" fontId="6" fillId="3" borderId="105" xfId="0" applyFont="1" applyFill="1" applyBorder="1"/>
    <xf numFmtId="0" fontId="8" fillId="0" borderId="48" xfId="0" applyFont="1" applyFill="1" applyBorder="1"/>
    <xf numFmtId="0" fontId="8" fillId="0" borderId="33" xfId="0" applyFont="1" applyFill="1" applyBorder="1"/>
    <xf numFmtId="0" fontId="8" fillId="0" borderId="21" xfId="0" applyFont="1" applyFill="1" applyBorder="1"/>
    <xf numFmtId="0" fontId="6" fillId="0" borderId="21" xfId="0" applyFont="1" applyFill="1" applyBorder="1"/>
    <xf numFmtId="0" fontId="6" fillId="0" borderId="63" xfId="0" applyFont="1" applyFill="1" applyBorder="1"/>
    <xf numFmtId="4" fontId="16" fillId="2" borderId="58" xfId="0" applyNumberFormat="1" applyFont="1" applyFill="1" applyBorder="1" applyAlignment="1">
      <alignment horizontal="right"/>
    </xf>
    <xf numFmtId="0" fontId="6" fillId="2" borderId="42" xfId="0" applyFont="1" applyFill="1" applyBorder="1"/>
    <xf numFmtId="4" fontId="5" fillId="2" borderId="57" xfId="0" applyNumberFormat="1" applyFont="1" applyFill="1" applyBorder="1" applyAlignment="1">
      <alignment horizontal="right"/>
    </xf>
    <xf numFmtId="0" fontId="6" fillId="5" borderId="102" xfId="0" applyNumberFormat="1" applyFont="1" applyFill="1" applyBorder="1" applyAlignment="1">
      <alignment horizontal="left"/>
    </xf>
    <xf numFmtId="4" fontId="5" fillId="0" borderId="58" xfId="0" applyNumberFormat="1" applyFont="1" applyFill="1" applyBorder="1" applyAlignment="1">
      <alignment horizontal="right"/>
    </xf>
    <xf numFmtId="0" fontId="6" fillId="2" borderId="87" xfId="0" applyFont="1" applyFill="1" applyBorder="1"/>
    <xf numFmtId="0" fontId="6" fillId="2" borderId="48" xfId="0" applyFont="1" applyFill="1" applyBorder="1"/>
    <xf numFmtId="4" fontId="5" fillId="0" borderId="65" xfId="0" applyNumberFormat="1" applyFont="1" applyBorder="1"/>
    <xf numFmtId="0" fontId="6" fillId="3" borderId="87" xfId="0" applyFont="1" applyFill="1" applyBorder="1"/>
    <xf numFmtId="4" fontId="6" fillId="3" borderId="57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left"/>
    </xf>
    <xf numFmtId="0" fontId="6" fillId="5" borderId="24" xfId="0" applyNumberFormat="1" applyFont="1" applyFill="1" applyBorder="1" applyAlignment="1">
      <alignment horizontal="left"/>
    </xf>
    <xf numFmtId="0" fontId="6" fillId="0" borderId="76" xfId="0" applyFont="1" applyFill="1" applyBorder="1"/>
    <xf numFmtId="4" fontId="6" fillId="0" borderId="59" xfId="0" applyNumberFormat="1" applyFont="1" applyFill="1" applyBorder="1" applyAlignment="1">
      <alignment horizontal="right"/>
    </xf>
    <xf numFmtId="4" fontId="5" fillId="0" borderId="65" xfId="0" applyNumberFormat="1" applyFont="1" applyFill="1" applyBorder="1" applyAlignment="1">
      <alignment horizontal="right"/>
    </xf>
    <xf numFmtId="4" fontId="5" fillId="0" borderId="72" xfId="1" applyNumberFormat="1" applyFont="1" applyFill="1" applyBorder="1"/>
    <xf numFmtId="4" fontId="8" fillId="0" borderId="58" xfId="0" applyNumberFormat="1" applyFont="1" applyFill="1" applyBorder="1" applyAlignment="1">
      <alignment horizontal="right"/>
    </xf>
    <xf numFmtId="4" fontId="16" fillId="0" borderId="58" xfId="0" applyNumberFormat="1" applyFont="1" applyFill="1" applyBorder="1" applyAlignment="1">
      <alignment horizontal="right"/>
    </xf>
    <xf numFmtId="0" fontId="6" fillId="0" borderId="87" xfId="0" applyFont="1" applyFill="1" applyBorder="1"/>
    <xf numFmtId="0" fontId="8" fillId="0" borderId="2" xfId="0" applyFont="1" applyFill="1" applyBorder="1"/>
    <xf numFmtId="4" fontId="8" fillId="0" borderId="57" xfId="0" applyNumberFormat="1" applyFont="1" applyFill="1" applyBorder="1" applyAlignment="1">
      <alignment horizontal="right"/>
    </xf>
    <xf numFmtId="4" fontId="16" fillId="0" borderId="57" xfId="0" applyNumberFormat="1" applyFont="1" applyFill="1" applyBorder="1" applyAlignment="1">
      <alignment horizontal="right"/>
    </xf>
    <xf numFmtId="0" fontId="6" fillId="3" borderId="92" xfId="0" applyNumberFormat="1" applyFont="1" applyFill="1" applyBorder="1" applyAlignment="1">
      <alignment horizontal="left"/>
    </xf>
    <xf numFmtId="0" fontId="8" fillId="0" borderId="0" xfId="0" applyFont="1" applyBorder="1"/>
    <xf numFmtId="4" fontId="6" fillId="0" borderId="68" xfId="0" applyNumberFormat="1" applyFont="1" applyFill="1" applyBorder="1"/>
    <xf numFmtId="4" fontId="8" fillId="0" borderId="30" xfId="1" applyNumberFormat="1" applyFont="1" applyFill="1" applyBorder="1" applyAlignment="1">
      <alignment horizontal="left"/>
    </xf>
    <xf numFmtId="4" fontId="8" fillId="0" borderId="72" xfId="1" applyNumberFormat="1" applyFont="1" applyFill="1" applyBorder="1" applyAlignment="1"/>
    <xf numFmtId="4" fontId="8" fillId="0" borderId="88" xfId="0" applyNumberFormat="1" applyFont="1" applyFill="1" applyBorder="1" applyAlignment="1">
      <alignment horizontal="right"/>
    </xf>
    <xf numFmtId="4" fontId="8" fillId="0" borderId="10" xfId="1" applyNumberFormat="1" applyFont="1" applyFill="1" applyBorder="1"/>
    <xf numFmtId="4" fontId="6" fillId="4" borderId="88" xfId="1" applyNumberFormat="1" applyFont="1" applyFill="1" applyBorder="1"/>
    <xf numFmtId="4" fontId="6" fillId="0" borderId="6" xfId="0" applyNumberFormat="1" applyFont="1" applyFill="1" applyBorder="1" applyAlignment="1">
      <alignment horizontal="right"/>
    </xf>
    <xf numFmtId="4" fontId="6" fillId="0" borderId="6" xfId="1" applyNumberFormat="1" applyFont="1" applyFill="1" applyBorder="1"/>
    <xf numFmtId="4" fontId="8" fillId="0" borderId="6" xfId="1" applyNumberFormat="1" applyFont="1" applyFill="1" applyBorder="1"/>
    <xf numFmtId="4" fontId="6" fillId="0" borderId="16" xfId="1" applyNumberFormat="1" applyFont="1" applyFill="1" applyBorder="1"/>
    <xf numFmtId="4" fontId="8" fillId="0" borderId="6" xfId="0" applyNumberFormat="1" applyFont="1" applyFill="1" applyBorder="1" applyAlignment="1">
      <alignment horizontal="right"/>
    </xf>
    <xf numFmtId="4" fontId="6" fillId="4" borderId="40" xfId="1" applyNumberFormat="1" applyFont="1" applyFill="1" applyBorder="1"/>
    <xf numFmtId="4" fontId="6" fillId="4" borderId="56" xfId="1" applyNumberFormat="1" applyFont="1" applyFill="1" applyBorder="1"/>
    <xf numFmtId="4" fontId="6" fillId="0" borderId="10" xfId="1" applyNumberFormat="1" applyFont="1" applyFill="1" applyBorder="1"/>
    <xf numFmtId="4" fontId="6" fillId="2" borderId="30" xfId="0" applyNumberFormat="1" applyFont="1" applyFill="1" applyBorder="1" applyAlignment="1">
      <alignment horizontal="right"/>
    </xf>
    <xf numFmtId="4" fontId="6" fillId="2" borderId="6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left" wrapText="1"/>
    </xf>
    <xf numFmtId="4" fontId="6" fillId="0" borderId="48" xfId="0" applyNumberFormat="1" applyFont="1" applyFill="1" applyBorder="1"/>
    <xf numFmtId="4" fontId="8" fillId="0" borderId="72" xfId="0" applyNumberFormat="1" applyFont="1" applyFill="1" applyBorder="1"/>
    <xf numFmtId="4" fontId="8" fillId="0" borderId="19" xfId="0" applyNumberFormat="1" applyFont="1" applyFill="1" applyBorder="1" applyAlignment="1">
      <alignment horizontal="right"/>
    </xf>
    <xf numFmtId="4" fontId="6" fillId="3" borderId="106" xfId="1" applyNumberFormat="1" applyFont="1" applyFill="1" applyBorder="1"/>
    <xf numFmtId="4" fontId="6" fillId="2" borderId="10" xfId="0" applyNumberFormat="1" applyFont="1" applyFill="1" applyBorder="1" applyAlignment="1">
      <alignment horizontal="right"/>
    </xf>
    <xf numFmtId="4" fontId="8" fillId="5" borderId="94" xfId="1" applyNumberFormat="1" applyFont="1" applyFill="1" applyBorder="1"/>
    <xf numFmtId="4" fontId="6" fillId="0" borderId="20" xfId="0" applyNumberFormat="1" applyFont="1" applyFill="1" applyBorder="1"/>
    <xf numFmtId="4" fontId="6" fillId="2" borderId="68" xfId="0" applyNumberFormat="1" applyFont="1" applyFill="1" applyBorder="1" applyAlignment="1">
      <alignment horizontal="left"/>
    </xf>
    <xf numFmtId="4" fontId="6" fillId="2" borderId="30" xfId="0" applyNumberFormat="1" applyFont="1" applyFill="1" applyBorder="1" applyAlignment="1">
      <alignment horizontal="left"/>
    </xf>
    <xf numFmtId="4" fontId="8" fillId="2" borderId="30" xfId="1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" fontId="8" fillId="0" borderId="22" xfId="0" applyNumberFormat="1" applyFont="1" applyBorder="1"/>
    <xf numFmtId="0" fontId="2" fillId="5" borderId="93" xfId="0" applyFont="1" applyFill="1" applyBorder="1" applyAlignment="1">
      <alignment horizontal="center"/>
    </xf>
    <xf numFmtId="0" fontId="8" fillId="0" borderId="4" xfId="0" applyFont="1" applyBorder="1"/>
    <xf numFmtId="0" fontId="2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/>
    <xf numFmtId="4" fontId="10" fillId="0" borderId="0" xfId="0" applyNumberFormat="1" applyFont="1" applyBorder="1"/>
    <xf numFmtId="4" fontId="5" fillId="5" borderId="19" xfId="0" applyNumberFormat="1" applyFont="1" applyFill="1" applyBorder="1"/>
    <xf numFmtId="0" fontId="2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" fontId="5" fillId="0" borderId="19" xfId="0" applyNumberFormat="1" applyFont="1" applyBorder="1"/>
    <xf numFmtId="4" fontId="5" fillId="7" borderId="57" xfId="0" applyNumberFormat="1" applyFont="1" applyFill="1" applyBorder="1" applyAlignment="1">
      <alignment horizontal="center" wrapText="1"/>
    </xf>
    <xf numFmtId="0" fontId="6" fillId="4" borderId="98" xfId="0" applyNumberFormat="1" applyFont="1" applyFill="1" applyBorder="1" applyAlignment="1">
      <alignment horizontal="left"/>
    </xf>
    <xf numFmtId="4" fontId="6" fillId="3" borderId="69" xfId="1" applyNumberFormat="1" applyFont="1" applyFill="1" applyBorder="1"/>
    <xf numFmtId="4" fontId="3" fillId="5" borderId="30" xfId="0" applyNumberFormat="1" applyFont="1" applyFill="1" applyBorder="1" applyAlignment="1">
      <alignment horizontal="right"/>
    </xf>
    <xf numFmtId="0" fontId="6" fillId="5" borderId="4" xfId="0" applyNumberFormat="1" applyFont="1" applyFill="1" applyBorder="1" applyAlignment="1">
      <alignment horizontal="left"/>
    </xf>
    <xf numFmtId="4" fontId="5" fillId="5" borderId="93" xfId="1" applyNumberFormat="1" applyFont="1" applyFill="1" applyBorder="1"/>
    <xf numFmtId="4" fontId="5" fillId="7" borderId="19" xfId="0" applyNumberFormat="1" applyFont="1" applyFill="1" applyBorder="1" applyAlignment="1">
      <alignment horizontal="center" wrapText="1"/>
    </xf>
    <xf numFmtId="10" fontId="16" fillId="0" borderId="66" xfId="1" applyNumberFormat="1" applyFont="1" applyFill="1" applyBorder="1"/>
    <xf numFmtId="4" fontId="5" fillId="5" borderId="108" xfId="1" applyNumberFormat="1" applyFont="1" applyFill="1" applyBorder="1"/>
    <xf numFmtId="4" fontId="5" fillId="7" borderId="57" xfId="1" applyNumberFormat="1" applyFont="1" applyFill="1" applyBorder="1"/>
    <xf numFmtId="0" fontId="6" fillId="0" borderId="4" xfId="0" applyFont="1" applyFill="1" applyBorder="1" applyAlignment="1">
      <alignment vertical="top"/>
    </xf>
    <xf numFmtId="0" fontId="6" fillId="2" borderId="102" xfId="0" applyNumberFormat="1" applyFont="1" applyFill="1" applyBorder="1" applyAlignment="1">
      <alignment horizontal="left"/>
    </xf>
    <xf numFmtId="0" fontId="6" fillId="0" borderId="0" xfId="0" applyFont="1" applyBorder="1"/>
    <xf numFmtId="4" fontId="5" fillId="5" borderId="19" xfId="1" applyNumberFormat="1" applyFont="1" applyFill="1" applyBorder="1"/>
    <xf numFmtId="0" fontId="6" fillId="5" borderId="109" xfId="3" applyNumberFormat="1" applyFont="1" applyFill="1" applyBorder="1" applyAlignment="1">
      <alignment horizontal="left"/>
    </xf>
    <xf numFmtId="0" fontId="6" fillId="5" borderId="96" xfId="3" applyFont="1" applyFill="1" applyBorder="1"/>
    <xf numFmtId="4" fontId="6" fillId="5" borderId="96" xfId="3" applyNumberFormat="1" applyFont="1" applyFill="1" applyBorder="1" applyAlignment="1">
      <alignment horizontal="right"/>
    </xf>
    <xf numFmtId="4" fontId="5" fillId="5" borderId="96" xfId="3" applyNumberFormat="1" applyFont="1" applyFill="1" applyBorder="1"/>
    <xf numFmtId="4" fontId="16" fillId="5" borderId="96" xfId="3" applyNumberFormat="1" applyFont="1" applyFill="1" applyBorder="1"/>
    <xf numFmtId="4" fontId="16" fillId="5" borderId="110" xfId="3" applyNumberFormat="1" applyFont="1" applyFill="1" applyBorder="1"/>
    <xf numFmtId="0" fontId="8" fillId="5" borderId="111" xfId="0" applyFont="1" applyFill="1" applyBorder="1"/>
    <xf numFmtId="0" fontId="8" fillId="5" borderId="112" xfId="0" applyFont="1" applyFill="1" applyBorder="1"/>
    <xf numFmtId="0" fontId="6" fillId="3" borderId="57" xfId="0" applyNumberFormat="1" applyFont="1" applyFill="1" applyBorder="1" applyAlignment="1">
      <alignment horizontal="left"/>
    </xf>
    <xf numFmtId="4" fontId="16" fillId="5" borderId="59" xfId="1" applyNumberFormat="1" applyFont="1" applyFill="1" applyBorder="1"/>
    <xf numFmtId="4" fontId="16" fillId="5" borderId="19" xfId="1" applyNumberFormat="1" applyFont="1" applyFill="1" applyBorder="1"/>
    <xf numFmtId="49" fontId="6" fillId="2" borderId="4" xfId="0" applyNumberFormat="1" applyFont="1" applyFill="1" applyBorder="1" applyAlignment="1">
      <alignment horizontal="left"/>
    </xf>
    <xf numFmtId="4" fontId="16" fillId="5" borderId="19" xfId="0" applyNumberFormat="1" applyFont="1" applyFill="1" applyBorder="1"/>
    <xf numFmtId="49" fontId="6" fillId="2" borderId="33" xfId="0" applyNumberFormat="1" applyFont="1" applyFill="1" applyBorder="1" applyAlignment="1">
      <alignment horizontal="left"/>
    </xf>
    <xf numFmtId="49" fontId="6" fillId="2" borderId="21" xfId="0" applyNumberFormat="1" applyFont="1" applyFill="1" applyBorder="1" applyAlignment="1">
      <alignment horizontal="left"/>
    </xf>
    <xf numFmtId="0" fontId="6" fillId="2" borderId="21" xfId="0" applyFont="1" applyFill="1" applyBorder="1"/>
    <xf numFmtId="4" fontId="8" fillId="0" borderId="21" xfId="0" applyNumberFormat="1" applyFont="1" applyBorder="1"/>
    <xf numFmtId="4" fontId="5" fillId="2" borderId="21" xfId="0" applyNumberFormat="1" applyFont="1" applyFill="1" applyBorder="1"/>
    <xf numFmtId="4" fontId="16" fillId="0" borderId="21" xfId="0" applyNumberFormat="1" applyFont="1" applyBorder="1"/>
    <xf numFmtId="4" fontId="16" fillId="0" borderId="63" xfId="0" applyNumberFormat="1" applyFont="1" applyBorder="1"/>
    <xf numFmtId="0" fontId="3" fillId="5" borderId="8" xfId="0" applyFont="1" applyFill="1" applyBorder="1"/>
    <xf numFmtId="4" fontId="3" fillId="0" borderId="69" xfId="0" applyNumberFormat="1" applyFont="1" applyBorder="1"/>
    <xf numFmtId="4" fontId="3" fillId="0" borderId="58" xfId="0" applyNumberFormat="1" applyFont="1" applyBorder="1"/>
    <xf numFmtId="4" fontId="8" fillId="5" borderId="0" xfId="0" applyNumberFormat="1" applyFont="1" applyFill="1" applyBorder="1" applyAlignment="1">
      <alignment horizontal="right"/>
    </xf>
    <xf numFmtId="4" fontId="8" fillId="5" borderId="19" xfId="0" applyNumberFormat="1" applyFont="1" applyFill="1" applyBorder="1" applyAlignment="1">
      <alignment horizontal="right"/>
    </xf>
    <xf numFmtId="4" fontId="28" fillId="5" borderId="81" xfId="2" applyNumberFormat="1" applyFont="1" applyFill="1" applyBorder="1" applyAlignment="1">
      <alignment horizontal="right"/>
    </xf>
    <xf numFmtId="4" fontId="3" fillId="0" borderId="0" xfId="0" applyNumberFormat="1" applyFont="1"/>
    <xf numFmtId="4" fontId="16" fillId="0" borderId="65" xfId="0" applyNumberFormat="1" applyFont="1" applyFill="1" applyBorder="1" applyAlignment="1">
      <alignment horizontal="right"/>
    </xf>
    <xf numFmtId="4" fontId="16" fillId="5" borderId="69" xfId="0" applyNumberFormat="1" applyFont="1" applyFill="1" applyBorder="1" applyAlignment="1">
      <alignment horizontal="right"/>
    </xf>
    <xf numFmtId="4" fontId="16" fillId="5" borderId="65" xfId="0" applyNumberFormat="1" applyFont="1" applyFill="1" applyBorder="1" applyAlignment="1">
      <alignment horizontal="right"/>
    </xf>
    <xf numFmtId="4" fontId="5" fillId="0" borderId="8" xfId="1" applyNumberFormat="1" applyFont="1" applyFill="1" applyBorder="1"/>
    <xf numFmtId="4" fontId="6" fillId="0" borderId="58" xfId="1" applyNumberFormat="1" applyFont="1" applyFill="1" applyBorder="1"/>
    <xf numFmtId="4" fontId="5" fillId="5" borderId="59" xfId="0" applyNumberFormat="1" applyFont="1" applyFill="1" applyBorder="1" applyAlignment="1">
      <alignment horizontal="right"/>
    </xf>
    <xf numFmtId="4" fontId="5" fillId="5" borderId="58" xfId="0" applyNumberFormat="1" applyFont="1" applyFill="1" applyBorder="1" applyAlignment="1">
      <alignment horizontal="right"/>
    </xf>
    <xf numFmtId="4" fontId="5" fillId="3" borderId="13" xfId="1" applyNumberFormat="1" applyFont="1" applyFill="1" applyBorder="1"/>
    <xf numFmtId="4" fontId="16" fillId="5" borderId="69" xfId="1" applyNumberFormat="1" applyFont="1" applyFill="1" applyBorder="1"/>
    <xf numFmtId="4" fontId="5" fillId="7" borderId="63" xfId="0" applyNumberFormat="1" applyFont="1" applyFill="1" applyBorder="1" applyAlignment="1">
      <alignment horizontal="center" wrapText="1"/>
    </xf>
    <xf numFmtId="4" fontId="5" fillId="2" borderId="8" xfId="0" applyNumberFormat="1" applyFont="1" applyFill="1" applyBorder="1" applyAlignment="1">
      <alignment horizontal="right"/>
    </xf>
    <xf numFmtId="4" fontId="5" fillId="3" borderId="61" xfId="1" applyNumberFormat="1" applyFont="1" applyFill="1" applyBorder="1"/>
    <xf numFmtId="4" fontId="5" fillId="0" borderId="66" xfId="0" applyNumberFormat="1" applyFont="1" applyFill="1" applyBorder="1"/>
    <xf numFmtId="4" fontId="5" fillId="0" borderId="13" xfId="1" applyNumberFormat="1" applyFont="1" applyFill="1" applyBorder="1"/>
    <xf numFmtId="4" fontId="5" fillId="0" borderId="58" xfId="0" applyNumberFormat="1" applyFont="1" applyFill="1" applyBorder="1"/>
    <xf numFmtId="4" fontId="5" fillId="7" borderId="57" xfId="0" applyNumberFormat="1" applyFont="1" applyFill="1" applyBorder="1" applyAlignment="1">
      <alignment horizontal="center"/>
    </xf>
    <xf numFmtId="0" fontId="29" fillId="5" borderId="37" xfId="0" applyFont="1" applyFill="1" applyBorder="1"/>
    <xf numFmtId="2" fontId="16" fillId="0" borderId="19" xfId="0" applyNumberFormat="1" applyFont="1" applyBorder="1"/>
    <xf numFmtId="4" fontId="12" fillId="5" borderId="69" xfId="1" applyNumberFormat="1" applyFont="1" applyFill="1" applyBorder="1"/>
    <xf numFmtId="4" fontId="12" fillId="5" borderId="70" xfId="1" applyNumberFormat="1" applyFont="1" applyFill="1" applyBorder="1"/>
    <xf numFmtId="4" fontId="6" fillId="0" borderId="19" xfId="1" applyNumberFormat="1" applyFont="1" applyFill="1" applyBorder="1"/>
    <xf numFmtId="4" fontId="12" fillId="0" borderId="30" xfId="1" applyNumberFormat="1" applyFont="1" applyFill="1" applyBorder="1"/>
    <xf numFmtId="4" fontId="12" fillId="0" borderId="30" xfId="0" applyNumberFormat="1" applyFont="1" applyFill="1" applyBorder="1" applyAlignment="1">
      <alignment horizontal="right"/>
    </xf>
    <xf numFmtId="4" fontId="30" fillId="0" borderId="30" xfId="0" applyNumberFormat="1" applyFont="1" applyFill="1" applyBorder="1" applyAlignment="1">
      <alignment horizontal="right"/>
    </xf>
    <xf numFmtId="4" fontId="6" fillId="4" borderId="72" xfId="1" applyNumberFormat="1" applyFont="1" applyFill="1" applyBorder="1"/>
    <xf numFmtId="4" fontId="6" fillId="4" borderId="84" xfId="1" applyNumberFormat="1" applyFont="1" applyFill="1" applyBorder="1"/>
    <xf numFmtId="4" fontId="6" fillId="4" borderId="91" xfId="1" applyNumberFormat="1" applyFont="1" applyFill="1" applyBorder="1"/>
    <xf numFmtId="4" fontId="6" fillId="4" borderId="19" xfId="1" applyNumberFormat="1" applyFont="1" applyFill="1" applyBorder="1"/>
    <xf numFmtId="4" fontId="11" fillId="4" borderId="107" xfId="1" applyNumberFormat="1" applyFont="1" applyFill="1" applyBorder="1"/>
    <xf numFmtId="0" fontId="12" fillId="0" borderId="5" xfId="0" applyNumberFormat="1" applyFont="1" applyFill="1" applyBorder="1" applyAlignment="1">
      <alignment horizontal="left"/>
    </xf>
    <xf numFmtId="0" fontId="12" fillId="0" borderId="0" xfId="0" applyFont="1" applyBorder="1"/>
    <xf numFmtId="0" fontId="12" fillId="0" borderId="16" xfId="0" applyFont="1" applyFill="1" applyBorder="1"/>
    <xf numFmtId="0" fontId="12" fillId="0" borderId="10" xfId="0" applyFont="1" applyFill="1" applyBorder="1"/>
    <xf numFmtId="4" fontId="24" fillId="0" borderId="8" xfId="1" applyNumberFormat="1" applyFont="1" applyFill="1" applyBorder="1"/>
    <xf numFmtId="4" fontId="24" fillId="3" borderId="101" xfId="1" applyNumberFormat="1" applyFont="1" applyFill="1" applyBorder="1"/>
    <xf numFmtId="4" fontId="31" fillId="0" borderId="69" xfId="1" applyNumberFormat="1" applyFont="1" applyFill="1" applyBorder="1"/>
    <xf numFmtId="4" fontId="31" fillId="3" borderId="53" xfId="1" applyNumberFormat="1" applyFont="1" applyFill="1" applyBorder="1"/>
    <xf numFmtId="4" fontId="31" fillId="0" borderId="58" xfId="1" applyNumberFormat="1" applyFont="1" applyFill="1" applyBorder="1"/>
    <xf numFmtId="4" fontId="25" fillId="0" borderId="58" xfId="1" applyNumberFormat="1" applyFont="1" applyFill="1" applyBorder="1"/>
    <xf numFmtId="4" fontId="25" fillId="0" borderId="69" xfId="1" applyNumberFormat="1" applyFont="1" applyFill="1" applyBorder="1"/>
    <xf numFmtId="4" fontId="23" fillId="0" borderId="69" xfId="1" applyNumberFormat="1" applyFont="1" applyFill="1" applyBorder="1"/>
    <xf numFmtId="4" fontId="25" fillId="0" borderId="69" xfId="0" applyNumberFormat="1" applyFont="1" applyFill="1" applyBorder="1" applyAlignment="1">
      <alignment horizontal="right"/>
    </xf>
    <xf numFmtId="4" fontId="23" fillId="0" borderId="58" xfId="1" applyNumberFormat="1" applyFont="1" applyFill="1" applyBorder="1"/>
    <xf numFmtId="4" fontId="26" fillId="3" borderId="69" xfId="1" applyNumberFormat="1" applyFont="1" applyFill="1" applyBorder="1"/>
    <xf numFmtId="4" fontId="5" fillId="0" borderId="48" xfId="1" applyNumberFormat="1" applyFont="1" applyFill="1" applyBorder="1"/>
    <xf numFmtId="4" fontId="11" fillId="2" borderId="69" xfId="0" applyNumberFormat="1" applyFont="1" applyFill="1" applyBorder="1" applyAlignment="1">
      <alignment horizontal="right"/>
    </xf>
    <xf numFmtId="4" fontId="11" fillId="3" borderId="57" xfId="0" applyNumberFormat="1" applyFont="1" applyFill="1" applyBorder="1" applyAlignment="1">
      <alignment horizontal="right"/>
    </xf>
    <xf numFmtId="4" fontId="26" fillId="0" borderId="65" xfId="1" applyNumberFormat="1" applyFont="1" applyFill="1" applyBorder="1"/>
    <xf numFmtId="4" fontId="23" fillId="0" borderId="59" xfId="1" applyNumberFormat="1" applyFont="1" applyFill="1" applyBorder="1"/>
    <xf numFmtId="4" fontId="11" fillId="3" borderId="57" xfId="1" applyNumberFormat="1" applyFont="1" applyFill="1" applyBorder="1"/>
    <xf numFmtId="0" fontId="8" fillId="0" borderId="11" xfId="0" applyFont="1" applyBorder="1"/>
    <xf numFmtId="0" fontId="2" fillId="0" borderId="85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48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0" fontId="6" fillId="3" borderId="63" xfId="0" applyFont="1" applyFill="1" applyBorder="1" applyAlignment="1">
      <alignment horizontal="left"/>
    </xf>
  </cellXfs>
  <cellStyles count="4">
    <cellStyle name="Calculation" xfId="2" builtinId="22"/>
    <cellStyle name="Comma" xfId="1" builtinId="3"/>
    <cellStyle name="Normal" xfId="0" builtinId="0"/>
    <cellStyle name="Note" xfId="3" builtinId="10"/>
  </cellStyles>
  <dxfs count="0"/>
  <tableStyles count="0" defaultTableStyle="TableStyleMedium2" defaultPivotStyle="PivotStyleLight16"/>
  <colors>
    <mruColors>
      <color rgb="FFCCCCFF"/>
      <color rgb="FFFF99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92"/>
  <sheetViews>
    <sheetView tabSelected="1" view="pageBreakPreview" topLeftCell="A220" zoomScaleNormal="100" zoomScaleSheetLayoutView="100" workbookViewId="0">
      <selection activeCell="L12" sqref="L12"/>
    </sheetView>
  </sheetViews>
  <sheetFormatPr defaultColWidth="8.81640625" defaultRowHeight="15" x14ac:dyDescent="0.3"/>
  <cols>
    <col min="1" max="1" width="5.81640625" style="148" customWidth="1"/>
    <col min="2" max="2" width="11.26953125" style="148" bestFit="1" customWidth="1"/>
    <col min="3" max="3" width="11.7265625" style="148" bestFit="1" customWidth="1"/>
    <col min="4" max="7" width="8.81640625" style="148"/>
    <col min="8" max="8" width="4.81640625" style="148" customWidth="1"/>
    <col min="9" max="9" width="20.7265625" style="123" customWidth="1"/>
    <col min="10" max="10" width="21.81640625" style="167" customWidth="1"/>
    <col min="11" max="11" width="19.26953125" style="167" customWidth="1"/>
    <col min="12" max="12" width="18.7265625" style="167" customWidth="1"/>
    <col min="13" max="13" width="103.1796875" style="123" hidden="1" customWidth="1"/>
    <col min="14" max="14" width="15" style="123" hidden="1" customWidth="1"/>
    <col min="15" max="15" width="8.81640625" style="148" hidden="1" customWidth="1"/>
    <col min="16" max="16384" width="8.81640625" style="148"/>
  </cols>
  <sheetData>
    <row r="1" spans="2:14" ht="17.5" x14ac:dyDescent="0.35">
      <c r="B1" s="587" t="s">
        <v>143</v>
      </c>
      <c r="C1" s="588"/>
      <c r="D1" s="588"/>
      <c r="E1" s="588"/>
      <c r="F1" s="588"/>
      <c r="G1" s="588"/>
      <c r="H1" s="588"/>
      <c r="I1" s="588"/>
      <c r="J1" s="588"/>
      <c r="K1" s="588"/>
      <c r="L1" s="485"/>
      <c r="M1" s="32"/>
    </row>
    <row r="2" spans="2:14" ht="17.5" x14ac:dyDescent="0.35">
      <c r="B2" s="486"/>
      <c r="C2" s="487"/>
      <c r="D2" s="487"/>
      <c r="E2" s="488"/>
      <c r="F2" s="488"/>
      <c r="G2" s="488"/>
      <c r="H2" s="489"/>
      <c r="I2" s="490"/>
      <c r="J2" s="168"/>
      <c r="K2" s="187"/>
      <c r="L2" s="491" t="s">
        <v>211</v>
      </c>
      <c r="M2" s="32"/>
    </row>
    <row r="3" spans="2:14" ht="17.5" x14ac:dyDescent="0.35">
      <c r="B3" s="589" t="s">
        <v>213</v>
      </c>
      <c r="C3" s="590"/>
      <c r="D3" s="590"/>
      <c r="E3" s="590"/>
      <c r="F3" s="590"/>
      <c r="G3" s="590"/>
      <c r="H3" s="590"/>
      <c r="I3" s="590"/>
      <c r="J3" s="590"/>
      <c r="K3" s="590"/>
      <c r="L3" s="492"/>
      <c r="M3" s="39"/>
      <c r="N3" s="154"/>
    </row>
    <row r="4" spans="2:14" x14ac:dyDescent="0.3">
      <c r="B4" s="591" t="s">
        <v>214</v>
      </c>
      <c r="C4" s="592"/>
      <c r="D4" s="592"/>
      <c r="E4" s="592"/>
      <c r="F4" s="592"/>
      <c r="G4" s="592"/>
      <c r="H4" s="592"/>
      <c r="I4" s="592"/>
      <c r="J4" s="592"/>
      <c r="K4" s="592"/>
      <c r="L4" s="493"/>
      <c r="M4" s="39"/>
    </row>
    <row r="5" spans="2:14" ht="15.5" thickBot="1" x14ac:dyDescent="0.35">
      <c r="B5" s="354"/>
      <c r="C5" s="455"/>
      <c r="D5" s="4"/>
      <c r="E5" s="2"/>
      <c r="F5" s="2"/>
      <c r="G5" s="2"/>
      <c r="H5" s="2"/>
      <c r="I5" s="149"/>
      <c r="J5" s="168"/>
      <c r="K5" s="187"/>
      <c r="L5" s="494"/>
      <c r="M5" s="39"/>
    </row>
    <row r="6" spans="2:14" ht="15.5" thickBot="1" x14ac:dyDescent="0.35">
      <c r="B6" s="335" t="s">
        <v>0</v>
      </c>
      <c r="C6" s="336"/>
      <c r="D6" s="336"/>
      <c r="E6" s="336" t="s">
        <v>1</v>
      </c>
      <c r="F6" s="336"/>
      <c r="G6" s="336"/>
      <c r="H6" s="337"/>
      <c r="I6" s="338" t="s">
        <v>196</v>
      </c>
      <c r="J6" s="339" t="s">
        <v>152</v>
      </c>
      <c r="K6" s="340" t="s">
        <v>153</v>
      </c>
      <c r="L6" s="495" t="s">
        <v>204</v>
      </c>
      <c r="M6" s="50"/>
      <c r="N6" s="150"/>
    </row>
    <row r="7" spans="2:14" x14ac:dyDescent="0.3">
      <c r="B7" s="222"/>
      <c r="C7" s="4"/>
      <c r="D7" s="4"/>
      <c r="E7" s="4"/>
      <c r="F7" s="4"/>
      <c r="G7" s="4"/>
      <c r="H7" s="4"/>
      <c r="I7" s="250"/>
      <c r="J7" s="255"/>
      <c r="K7" s="374"/>
      <c r="L7" s="403"/>
      <c r="M7" s="51"/>
    </row>
    <row r="8" spans="2:14" ht="15.5" thickBot="1" x14ac:dyDescent="0.35">
      <c r="B8" s="223">
        <v>3</v>
      </c>
      <c r="C8" s="2" t="s">
        <v>2</v>
      </c>
      <c r="D8" s="4"/>
      <c r="E8" s="4"/>
      <c r="F8" s="4"/>
      <c r="G8" s="4"/>
      <c r="H8" s="4"/>
      <c r="I8" s="375"/>
      <c r="J8" s="285"/>
      <c r="K8" s="373"/>
      <c r="L8" s="529"/>
      <c r="M8" s="402"/>
      <c r="N8" s="151"/>
    </row>
    <row r="9" spans="2:14" ht="15.5" thickBot="1" x14ac:dyDescent="0.35">
      <c r="B9" s="223"/>
      <c r="C9" s="2"/>
      <c r="D9" s="4"/>
      <c r="E9" s="4"/>
      <c r="F9" s="4"/>
      <c r="G9" s="4"/>
      <c r="H9" s="4"/>
      <c r="I9" s="251"/>
      <c r="J9" s="285"/>
      <c r="K9" s="199"/>
      <c r="L9" s="404"/>
      <c r="M9" s="51"/>
    </row>
    <row r="10" spans="2:14" ht="15.5" thickBot="1" x14ac:dyDescent="0.35">
      <c r="B10" s="46">
        <v>32</v>
      </c>
      <c r="C10" s="2" t="s">
        <v>3</v>
      </c>
      <c r="D10" s="2"/>
      <c r="E10" s="2"/>
      <c r="F10" s="2"/>
      <c r="G10" s="2"/>
      <c r="H10" s="2"/>
      <c r="I10" s="251"/>
      <c r="J10" s="256"/>
      <c r="K10" s="372"/>
      <c r="L10" s="404"/>
      <c r="M10" s="456"/>
    </row>
    <row r="11" spans="2:14" ht="15.5" thickBot="1" x14ac:dyDescent="0.35">
      <c r="B11" s="28">
        <v>321</v>
      </c>
      <c r="C11" s="29" t="s">
        <v>4</v>
      </c>
      <c r="D11" s="29"/>
      <c r="E11" s="29"/>
      <c r="F11" s="29"/>
      <c r="G11" s="29"/>
      <c r="H11" s="64"/>
      <c r="I11" s="298">
        <v>9690000</v>
      </c>
      <c r="J11" s="360">
        <v>8895273.9299999997</v>
      </c>
      <c r="K11" s="360">
        <f>J11/I11*100</f>
        <v>91.798492569659444</v>
      </c>
      <c r="L11" s="554">
        <v>9700000</v>
      </c>
      <c r="M11" s="457">
        <v>6418</v>
      </c>
      <c r="N11" s="152"/>
    </row>
    <row r="12" spans="2:14" ht="15.5" thickBot="1" x14ac:dyDescent="0.35">
      <c r="B12" s="28">
        <v>322</v>
      </c>
      <c r="C12" s="29" t="s">
        <v>5</v>
      </c>
      <c r="D12" s="29"/>
      <c r="E12" s="29"/>
      <c r="F12" s="29"/>
      <c r="G12" s="29"/>
      <c r="H12" s="29"/>
      <c r="I12" s="298">
        <v>250000</v>
      </c>
      <c r="J12" s="360">
        <v>313000</v>
      </c>
      <c r="K12" s="360">
        <f>J12/I12*100</f>
        <v>125.2</v>
      </c>
      <c r="L12" s="555">
        <v>350000</v>
      </c>
      <c r="M12" s="458"/>
      <c r="N12" s="152"/>
    </row>
    <row r="13" spans="2:14" ht="15.5" thickBot="1" x14ac:dyDescent="0.35">
      <c r="B13" s="52">
        <v>32</v>
      </c>
      <c r="C13" s="376" t="s">
        <v>6</v>
      </c>
      <c r="D13" s="54"/>
      <c r="E13" s="54"/>
      <c r="F13" s="54"/>
      <c r="G13" s="54"/>
      <c r="H13" s="55"/>
      <c r="I13" s="56">
        <f>SUM(I11:I12)</f>
        <v>9940000</v>
      </c>
      <c r="J13" s="257">
        <f>SUM(J11:J12)</f>
        <v>9208273.9299999997</v>
      </c>
      <c r="K13" s="371">
        <f>J13/I13*100</f>
        <v>92.638570724346067</v>
      </c>
      <c r="L13" s="407">
        <f>SUM(L11:L12)</f>
        <v>10050000</v>
      </c>
      <c r="M13" s="405"/>
      <c r="N13" s="57"/>
    </row>
    <row r="14" spans="2:14" ht="15.5" thickTop="1" x14ac:dyDescent="0.3">
      <c r="B14" s="15"/>
      <c r="C14" s="2"/>
      <c r="D14" s="2"/>
      <c r="E14" s="2"/>
      <c r="F14" s="2"/>
      <c r="G14" s="2"/>
      <c r="H14" s="2"/>
      <c r="I14" s="58"/>
      <c r="J14" s="258"/>
      <c r="K14" s="190"/>
      <c r="L14" s="406"/>
      <c r="M14" s="58"/>
    </row>
    <row r="15" spans="2:14" ht="15.5" thickBot="1" x14ac:dyDescent="0.35">
      <c r="B15" s="15">
        <v>34</v>
      </c>
      <c r="C15" s="2" t="s">
        <v>7</v>
      </c>
      <c r="D15" s="2"/>
      <c r="E15" s="2"/>
      <c r="F15" s="2"/>
      <c r="G15" s="2"/>
      <c r="H15" s="2"/>
      <c r="I15" s="59"/>
      <c r="J15" s="259"/>
      <c r="K15" s="191"/>
      <c r="L15" s="191"/>
      <c r="M15" s="59"/>
    </row>
    <row r="16" spans="2:14" ht="15.5" thickBot="1" x14ac:dyDescent="0.35">
      <c r="B16" s="7">
        <v>341</v>
      </c>
      <c r="C16" s="8" t="s">
        <v>8</v>
      </c>
      <c r="D16" s="8"/>
      <c r="E16" s="8"/>
      <c r="F16" s="8"/>
      <c r="G16" s="8"/>
      <c r="H16" s="226"/>
      <c r="I16" s="86"/>
      <c r="J16" s="260"/>
      <c r="K16" s="192"/>
      <c r="L16" s="192"/>
      <c r="M16" s="459"/>
      <c r="N16" s="153"/>
    </row>
    <row r="17" spans="2:14" ht="16" thickTop="1" thickBot="1" x14ac:dyDescent="0.35">
      <c r="B17" s="28">
        <v>341311</v>
      </c>
      <c r="C17" s="25" t="s">
        <v>9</v>
      </c>
      <c r="D17" s="29"/>
      <c r="E17" s="29"/>
      <c r="F17" s="4"/>
      <c r="G17" s="29"/>
      <c r="H17" s="224"/>
      <c r="I17" s="119">
        <v>3000</v>
      </c>
      <c r="J17" s="360">
        <v>1023.63</v>
      </c>
      <c r="K17" s="360">
        <f>J17/I17*100</f>
        <v>34.121000000000002</v>
      </c>
      <c r="L17" s="360">
        <v>3000</v>
      </c>
      <c r="M17" s="460"/>
      <c r="N17" s="152"/>
    </row>
    <row r="18" spans="2:14" ht="15.5" thickBot="1" x14ac:dyDescent="0.35">
      <c r="B18" s="28">
        <v>34141</v>
      </c>
      <c r="C18" s="25" t="s">
        <v>10</v>
      </c>
      <c r="D18" s="8"/>
      <c r="E18" s="8"/>
      <c r="F18" s="8"/>
      <c r="G18" s="8"/>
      <c r="H18" s="226"/>
      <c r="I18" s="60"/>
      <c r="J18" s="414"/>
      <c r="K18" s="360"/>
      <c r="L18" s="360"/>
      <c r="M18" s="414"/>
      <c r="N18" s="152"/>
    </row>
    <row r="19" spans="2:14" ht="15.5" thickBot="1" x14ac:dyDescent="0.35">
      <c r="B19" s="52">
        <v>34</v>
      </c>
      <c r="C19" s="53" t="s">
        <v>11</v>
      </c>
      <c r="D19" s="54"/>
      <c r="E19" s="54"/>
      <c r="F19" s="54"/>
      <c r="G19" s="54"/>
      <c r="H19" s="238"/>
      <c r="I19" s="61">
        <f>SUM(I16:I17)</f>
        <v>3000</v>
      </c>
      <c r="J19" s="461">
        <f>SUM(J16+J18+J17)</f>
        <v>1023.63</v>
      </c>
      <c r="K19" s="461">
        <f t="shared" ref="K19" si="0">J19/I19*100</f>
        <v>34.121000000000002</v>
      </c>
      <c r="L19" s="61">
        <f>SUM(L16:L17)</f>
        <v>3000</v>
      </c>
      <c r="M19" s="461"/>
      <c r="N19" s="62"/>
    </row>
    <row r="20" spans="2:14" ht="16" thickTop="1" thickBot="1" x14ac:dyDescent="0.35">
      <c r="B20" s="15"/>
      <c r="C20" s="2"/>
      <c r="D20" s="2"/>
      <c r="E20" s="2"/>
      <c r="F20" s="2"/>
      <c r="G20" s="49"/>
      <c r="H20" s="239"/>
      <c r="I20" s="252"/>
      <c r="J20" s="58"/>
      <c r="K20" s="469"/>
      <c r="L20" s="556"/>
      <c r="M20" s="36"/>
      <c r="N20" s="153"/>
    </row>
    <row r="21" spans="2:14" ht="15.5" thickBot="1" x14ac:dyDescent="0.35">
      <c r="B21" s="63">
        <v>36</v>
      </c>
      <c r="C21" s="8" t="s">
        <v>12</v>
      </c>
      <c r="D21" s="8"/>
      <c r="E21" s="8"/>
      <c r="F21" s="8"/>
      <c r="G21" s="8"/>
      <c r="H21" s="226"/>
      <c r="I21" s="60"/>
      <c r="J21" s="414"/>
      <c r="K21" s="361"/>
      <c r="L21" s="361"/>
      <c r="M21" s="462"/>
      <c r="N21" s="153"/>
    </row>
    <row r="22" spans="2:14" ht="15.5" thickBot="1" x14ac:dyDescent="0.35">
      <c r="B22" s="15"/>
      <c r="C22" s="2"/>
      <c r="D22" s="2"/>
      <c r="E22" s="2"/>
      <c r="F22" s="2"/>
      <c r="G22" s="2"/>
      <c r="H22" s="240"/>
      <c r="I22" s="60"/>
      <c r="J22" s="414"/>
      <c r="K22" s="361"/>
      <c r="L22" s="361"/>
      <c r="M22" s="462"/>
      <c r="N22" s="153"/>
    </row>
    <row r="23" spans="2:14" ht="15.5" thickBot="1" x14ac:dyDescent="0.35">
      <c r="B23" s="63">
        <v>361</v>
      </c>
      <c r="C23" s="8" t="s">
        <v>13</v>
      </c>
      <c r="D23" s="8"/>
      <c r="E23" s="8"/>
      <c r="F23" s="8"/>
      <c r="G23" s="8"/>
      <c r="H23" s="226"/>
      <c r="I23" s="100"/>
      <c r="J23" s="361"/>
      <c r="K23" s="361"/>
      <c r="L23" s="361"/>
      <c r="M23" s="463"/>
      <c r="N23" s="153"/>
    </row>
    <row r="24" spans="2:14" ht="15.5" thickBot="1" x14ac:dyDescent="0.35">
      <c r="B24" s="24">
        <v>361</v>
      </c>
      <c r="C24" s="26" t="s">
        <v>14</v>
      </c>
      <c r="D24" s="26"/>
      <c r="E24" s="26"/>
      <c r="F24" s="26"/>
      <c r="G24" s="13"/>
      <c r="H24" s="13"/>
      <c r="I24" s="298">
        <v>30000</v>
      </c>
      <c r="J24" s="360">
        <v>125290</v>
      </c>
      <c r="K24" s="360">
        <f>J24/I24*100</f>
        <v>417.63333333333333</v>
      </c>
      <c r="L24" s="557">
        <v>150000</v>
      </c>
      <c r="M24" s="464"/>
      <c r="N24" s="152"/>
    </row>
    <row r="25" spans="2:14" ht="15.5" thickBot="1" x14ac:dyDescent="0.35">
      <c r="B25" s="15"/>
      <c r="C25" s="2"/>
      <c r="D25" s="2"/>
      <c r="E25" s="2"/>
      <c r="F25" s="2"/>
      <c r="G25" s="2"/>
      <c r="H25" s="2"/>
      <c r="I25" s="302"/>
      <c r="J25" s="414"/>
      <c r="K25" s="360"/>
      <c r="L25" s="360"/>
      <c r="M25" s="462"/>
      <c r="N25" s="153"/>
    </row>
    <row r="26" spans="2:14" ht="15.5" thickBot="1" x14ac:dyDescent="0.35">
      <c r="B26" s="7">
        <v>363</v>
      </c>
      <c r="C26" s="8" t="s">
        <v>15</v>
      </c>
      <c r="D26" s="8"/>
      <c r="E26" s="8"/>
      <c r="F26" s="8"/>
      <c r="G26" s="8"/>
      <c r="H26" s="11"/>
      <c r="I26" s="540"/>
      <c r="J26" s="469"/>
      <c r="K26" s="361"/>
      <c r="L26" s="469"/>
      <c r="M26" s="465"/>
      <c r="N26" s="153"/>
    </row>
    <row r="27" spans="2:14" ht="15.5" thickBot="1" x14ac:dyDescent="0.35">
      <c r="B27" s="28">
        <v>36311</v>
      </c>
      <c r="C27" s="25" t="s">
        <v>200</v>
      </c>
      <c r="D27" s="29"/>
      <c r="E27" s="29"/>
      <c r="F27" s="29"/>
      <c r="G27" s="29"/>
      <c r="H27" s="64"/>
      <c r="I27" s="300">
        <v>0</v>
      </c>
      <c r="J27" s="121">
        <v>40263.360000000001</v>
      </c>
      <c r="K27" s="361"/>
      <c r="L27" s="558">
        <v>40263.360000000001</v>
      </c>
      <c r="M27" s="466"/>
      <c r="N27" s="153"/>
    </row>
    <row r="28" spans="2:14" ht="15.5" thickBot="1" x14ac:dyDescent="0.35">
      <c r="B28" s="28">
        <v>36321</v>
      </c>
      <c r="C28" s="25" t="s">
        <v>16</v>
      </c>
      <c r="D28" s="29"/>
      <c r="E28" s="29"/>
      <c r="F28" s="29"/>
      <c r="G28" s="29"/>
      <c r="H28" s="64"/>
      <c r="I28" s="300"/>
      <c r="J28" s="121"/>
      <c r="K28" s="361"/>
      <c r="L28" s="361"/>
      <c r="M28" s="466"/>
      <c r="N28" s="153"/>
    </row>
    <row r="29" spans="2:14" ht="15.5" thickBot="1" x14ac:dyDescent="0.35">
      <c r="B29" s="28">
        <v>363311</v>
      </c>
      <c r="C29" s="25" t="s">
        <v>164</v>
      </c>
      <c r="D29" s="29"/>
      <c r="E29" s="29"/>
      <c r="F29" s="29"/>
      <c r="G29" s="29"/>
      <c r="H29" s="64"/>
      <c r="I29" s="300">
        <v>20000</v>
      </c>
      <c r="J29" s="121">
        <v>7111.09</v>
      </c>
      <c r="K29" s="360">
        <f>J29/I29*100</f>
        <v>35.55545</v>
      </c>
      <c r="L29" s="559">
        <v>7111.09</v>
      </c>
      <c r="M29" s="466"/>
      <c r="N29" s="152"/>
    </row>
    <row r="30" spans="2:14" ht="15.5" thickBot="1" x14ac:dyDescent="0.35">
      <c r="B30" s="28"/>
      <c r="C30" s="29" t="s">
        <v>160</v>
      </c>
      <c r="D30" s="29"/>
      <c r="E30" s="29"/>
      <c r="F30" s="29"/>
      <c r="G30" s="4"/>
      <c r="H30" s="65"/>
      <c r="I30" s="300"/>
      <c r="J30" s="121"/>
      <c r="K30" s="360"/>
      <c r="L30" s="360"/>
      <c r="M30" s="466"/>
      <c r="N30" s="152"/>
    </row>
    <row r="31" spans="2:14" ht="15.5" thickBot="1" x14ac:dyDescent="0.35">
      <c r="B31" s="7">
        <v>364</v>
      </c>
      <c r="C31" s="8" t="s">
        <v>151</v>
      </c>
      <c r="D31" s="8"/>
      <c r="E31" s="8"/>
      <c r="F31" s="29"/>
      <c r="G31" s="29"/>
      <c r="H31" s="64"/>
      <c r="I31" s="300"/>
      <c r="J31" s="121"/>
      <c r="K31" s="360"/>
      <c r="L31" s="360"/>
      <c r="M31" s="466"/>
      <c r="N31" s="153"/>
    </row>
    <row r="32" spans="2:14" ht="15.5" thickBot="1" x14ac:dyDescent="0.35">
      <c r="B32" s="28">
        <v>3641</v>
      </c>
      <c r="C32" s="29" t="s">
        <v>156</v>
      </c>
      <c r="D32" s="29"/>
      <c r="E32" s="29"/>
      <c r="F32" s="29"/>
      <c r="G32" s="29"/>
      <c r="H32" s="26"/>
      <c r="I32" s="300">
        <v>0</v>
      </c>
      <c r="J32" s="121">
        <v>0</v>
      </c>
      <c r="K32" s="360"/>
      <c r="L32" s="360"/>
      <c r="M32" s="466"/>
      <c r="N32" s="153"/>
    </row>
    <row r="33" spans="2:14" ht="15.5" thickBot="1" x14ac:dyDescent="0.35">
      <c r="B33" s="28"/>
      <c r="C33" s="29"/>
      <c r="D33" s="29"/>
      <c r="E33" s="29"/>
      <c r="F33" s="29"/>
      <c r="G33" s="4"/>
      <c r="H33" s="29"/>
      <c r="I33" s="86"/>
      <c r="J33" s="121"/>
      <c r="K33" s="360"/>
      <c r="L33" s="360"/>
      <c r="M33" s="466"/>
      <c r="N33" s="153"/>
    </row>
    <row r="34" spans="2:14" ht="15.5" thickBot="1" x14ac:dyDescent="0.35">
      <c r="B34" s="66">
        <v>36</v>
      </c>
      <c r="C34" s="67" t="s">
        <v>142</v>
      </c>
      <c r="D34" s="68"/>
      <c r="E34" s="68"/>
      <c r="F34" s="68"/>
      <c r="G34" s="68"/>
      <c r="H34" s="69"/>
      <c r="I34" s="253">
        <f>SUM(I24+I29+I30+I32+I33)</f>
        <v>50000</v>
      </c>
      <c r="J34" s="560">
        <f>SUM(J24+J29+J27)</f>
        <v>172664.45</v>
      </c>
      <c r="K34" s="561">
        <f t="shared" ref="K34:K35" si="1">J34/I34*100</f>
        <v>345.32890000000003</v>
      </c>
      <c r="L34" s="378">
        <f>SUM(L21:L33)</f>
        <v>197374.44999999998</v>
      </c>
      <c r="M34" s="467"/>
      <c r="N34" s="70"/>
    </row>
    <row r="35" spans="2:14" ht="16" thickTop="1" thickBot="1" x14ac:dyDescent="0.35">
      <c r="B35" s="496">
        <v>3</v>
      </c>
      <c r="C35" s="71" t="s">
        <v>17</v>
      </c>
      <c r="D35" s="71"/>
      <c r="E35" s="72"/>
      <c r="F35" s="73"/>
      <c r="G35" s="73"/>
      <c r="H35" s="74"/>
      <c r="I35" s="254">
        <f>I13+I19+I34</f>
        <v>9993000</v>
      </c>
      <c r="J35" s="562">
        <f>J13+J19+J34</f>
        <v>9381962.0099999998</v>
      </c>
      <c r="K35" s="563">
        <f t="shared" si="1"/>
        <v>93.885339837886519</v>
      </c>
      <c r="L35" s="564">
        <f>SUM(L13+L19+L34)</f>
        <v>10250374.449999999</v>
      </c>
      <c r="M35" s="468"/>
      <c r="N35" s="75"/>
    </row>
    <row r="36" spans="2:14" ht="15.5" thickTop="1" x14ac:dyDescent="0.3">
      <c r="B36" s="76"/>
      <c r="C36" s="2"/>
      <c r="D36" s="2"/>
      <c r="E36" s="2"/>
      <c r="F36" s="2"/>
      <c r="G36" s="2"/>
      <c r="H36" s="2"/>
      <c r="I36" s="78"/>
      <c r="J36" s="341"/>
      <c r="K36" s="221"/>
      <c r="L36" s="406"/>
      <c r="M36" s="39"/>
    </row>
    <row r="37" spans="2:14" x14ac:dyDescent="0.3">
      <c r="B37" s="16">
        <v>4</v>
      </c>
      <c r="C37" s="1" t="s">
        <v>18</v>
      </c>
      <c r="D37" s="17"/>
      <c r="E37" s="17"/>
      <c r="F37" s="17"/>
      <c r="G37" s="17"/>
      <c r="H37" s="17"/>
      <c r="I37" s="80"/>
      <c r="J37" s="342"/>
      <c r="K37" s="193"/>
      <c r="L37" s="406"/>
      <c r="M37" s="77"/>
    </row>
    <row r="38" spans="2:14" ht="15.5" thickBot="1" x14ac:dyDescent="0.35">
      <c r="B38" s="81">
        <v>41</v>
      </c>
      <c r="C38" s="18" t="s">
        <v>19</v>
      </c>
      <c r="D38" s="18"/>
      <c r="E38" s="18"/>
      <c r="F38" s="18"/>
      <c r="G38" s="18"/>
      <c r="H38" s="18"/>
      <c r="I38" s="45"/>
      <c r="J38" s="343"/>
      <c r="K38" s="191"/>
      <c r="L38" s="180" t="s">
        <v>201</v>
      </c>
      <c r="M38" s="82"/>
    </row>
    <row r="39" spans="2:14" ht="15.5" thickBot="1" x14ac:dyDescent="0.35">
      <c r="B39" s="19">
        <v>411</v>
      </c>
      <c r="C39" s="20" t="s">
        <v>20</v>
      </c>
      <c r="D39" s="21"/>
      <c r="E39" s="21"/>
      <c r="F39" s="21"/>
      <c r="G39" s="21"/>
      <c r="H39" s="83"/>
      <c r="I39" s="170">
        <f>I40+I41</f>
        <v>1680000</v>
      </c>
      <c r="J39" s="170">
        <f>J40+J41</f>
        <v>1182849.77</v>
      </c>
      <c r="K39" s="192">
        <f>J39/I39*100</f>
        <v>70.407724404761908</v>
      </c>
      <c r="L39" s="160">
        <f>L40+L41</f>
        <v>1680000</v>
      </c>
      <c r="M39" s="469"/>
      <c r="N39" s="153"/>
    </row>
    <row r="40" spans="2:14" ht="15.5" thickBot="1" x14ac:dyDescent="0.35">
      <c r="B40" s="31">
        <v>41111</v>
      </c>
      <c r="C40" s="27" t="s">
        <v>21</v>
      </c>
      <c r="D40" s="26"/>
      <c r="E40" s="29"/>
      <c r="F40" s="26"/>
      <c r="G40" s="26"/>
      <c r="H40" s="26"/>
      <c r="I40" s="171">
        <v>1680000</v>
      </c>
      <c r="J40" s="171">
        <v>1182849.77</v>
      </c>
      <c r="K40" s="189">
        <f>J40/I40*100</f>
        <v>70.407724404761908</v>
      </c>
      <c r="L40" s="197">
        <v>1680000</v>
      </c>
      <c r="M40" s="415"/>
      <c r="N40" s="153"/>
    </row>
    <row r="41" spans="2:14" ht="15.5" thickBot="1" x14ac:dyDescent="0.35">
      <c r="B41" s="24">
        <v>41131</v>
      </c>
      <c r="C41" s="27" t="s">
        <v>144</v>
      </c>
      <c r="D41" s="26"/>
      <c r="E41" s="29"/>
      <c r="F41" s="26"/>
      <c r="G41" s="26"/>
      <c r="H41" s="26"/>
      <c r="I41" s="171"/>
      <c r="J41" s="263"/>
      <c r="K41" s="189"/>
      <c r="L41" s="197"/>
      <c r="M41" s="415"/>
      <c r="N41" s="153"/>
    </row>
    <row r="42" spans="2:14" ht="15.5" thickBot="1" x14ac:dyDescent="0.35">
      <c r="B42" s="15"/>
      <c r="C42" s="2"/>
      <c r="D42" s="4"/>
      <c r="E42" s="4"/>
      <c r="F42" s="4"/>
      <c r="G42" s="4"/>
      <c r="H42" s="4"/>
      <c r="I42" s="541"/>
      <c r="J42" s="264"/>
      <c r="K42" s="189"/>
      <c r="L42" s="195"/>
      <c r="M42" s="84"/>
      <c r="N42" s="153"/>
    </row>
    <row r="43" spans="2:14" ht="15.5" thickBot="1" x14ac:dyDescent="0.35">
      <c r="B43" s="19">
        <v>412</v>
      </c>
      <c r="C43" s="22" t="s">
        <v>22</v>
      </c>
      <c r="D43" s="22"/>
      <c r="E43" s="22"/>
      <c r="F43" s="22"/>
      <c r="G43" s="22"/>
      <c r="H43" s="22"/>
      <c r="I43" s="172">
        <f>SUM(I44:I46)</f>
        <v>90000</v>
      </c>
      <c r="J43" s="261">
        <f>SUM(J44:J46)</f>
        <v>80000</v>
      </c>
      <c r="K43" s="189">
        <f>J43/I43*100</f>
        <v>88.888888888888886</v>
      </c>
      <c r="L43" s="161">
        <f>SUM(L44:L46)</f>
        <v>90000</v>
      </c>
      <c r="M43" s="470"/>
      <c r="N43" s="155"/>
    </row>
    <row r="44" spans="2:14" ht="15.5" thickBot="1" x14ac:dyDescent="0.35">
      <c r="B44" s="85">
        <v>41214</v>
      </c>
      <c r="C44" s="25" t="s">
        <v>23</v>
      </c>
      <c r="D44" s="29"/>
      <c r="E44" s="29"/>
      <c r="F44" s="29"/>
      <c r="G44" s="29"/>
      <c r="H44" s="29"/>
      <c r="I44" s="537"/>
      <c r="J44" s="265"/>
      <c r="K44" s="189"/>
      <c r="L44" s="189"/>
      <c r="M44" s="121"/>
      <c r="N44" s="153"/>
    </row>
    <row r="45" spans="2:14" ht="15.5" thickBot="1" x14ac:dyDescent="0.35">
      <c r="B45" s="85">
        <v>41215</v>
      </c>
      <c r="C45" s="25" t="s">
        <v>24</v>
      </c>
      <c r="D45" s="29"/>
      <c r="E45" s="29"/>
      <c r="F45" s="29"/>
      <c r="G45" s="29"/>
      <c r="H45" s="29"/>
      <c r="I45" s="537">
        <v>10000</v>
      </c>
      <c r="J45" s="260">
        <v>0</v>
      </c>
      <c r="K45" s="189">
        <f>J45/I45*100</f>
        <v>0</v>
      </c>
      <c r="L45" s="189">
        <v>10000</v>
      </c>
      <c r="M45" s="121"/>
      <c r="N45" s="152"/>
    </row>
    <row r="46" spans="2:14" ht="15.5" thickBot="1" x14ac:dyDescent="0.35">
      <c r="B46" s="85">
        <v>41219</v>
      </c>
      <c r="C46" s="25" t="s">
        <v>25</v>
      </c>
      <c r="D46" s="29"/>
      <c r="E46" s="29"/>
      <c r="F46" s="29"/>
      <c r="G46" s="29"/>
      <c r="H46" s="29"/>
      <c r="I46" s="537">
        <v>80000</v>
      </c>
      <c r="J46" s="260">
        <v>80000</v>
      </c>
      <c r="K46" s="189">
        <f>J46/I46*100</f>
        <v>100</v>
      </c>
      <c r="L46" s="189">
        <v>80000</v>
      </c>
      <c r="M46" s="121"/>
      <c r="N46" s="153"/>
    </row>
    <row r="47" spans="2:14" ht="15.5" thickBot="1" x14ac:dyDescent="0.35">
      <c r="B47" s="12"/>
      <c r="C47" s="13"/>
      <c r="D47" s="13"/>
      <c r="E47" s="13"/>
      <c r="F47" s="13"/>
      <c r="G47" s="13"/>
      <c r="H47" s="13"/>
      <c r="I47" s="542"/>
      <c r="J47" s="259"/>
      <c r="K47" s="189"/>
      <c r="L47" s="197"/>
      <c r="M47" s="59"/>
      <c r="N47" s="153"/>
    </row>
    <row r="48" spans="2:14" ht="15.5" thickBot="1" x14ac:dyDescent="0.35">
      <c r="B48" s="19">
        <v>413</v>
      </c>
      <c r="C48" s="22" t="s">
        <v>26</v>
      </c>
      <c r="D48" s="22"/>
      <c r="E48" s="22"/>
      <c r="F48" s="22"/>
      <c r="G48" s="22"/>
      <c r="H48" s="22"/>
      <c r="I48" s="172">
        <f>SUM(I49:I52)</f>
        <v>245000</v>
      </c>
      <c r="J48" s="172">
        <f>SUM(J49:J52)</f>
        <v>188855.86</v>
      </c>
      <c r="K48" s="192">
        <f>J48/I48*100</f>
        <v>77.084024489795908</v>
      </c>
      <c r="L48" s="161">
        <f>SUM(L49:L52)</f>
        <v>245000</v>
      </c>
      <c r="M48" s="470"/>
      <c r="N48" s="153"/>
    </row>
    <row r="49" spans="2:14" ht="15.5" thickBot="1" x14ac:dyDescent="0.35">
      <c r="B49" s="24">
        <v>41311</v>
      </c>
      <c r="C49" s="27" t="s">
        <v>27</v>
      </c>
      <c r="D49" s="26"/>
      <c r="E49" s="26"/>
      <c r="F49" s="26"/>
      <c r="G49" s="26"/>
      <c r="H49" s="26"/>
      <c r="I49" s="171">
        <v>245000</v>
      </c>
      <c r="J49" s="263">
        <v>188855.86</v>
      </c>
      <c r="K49" s="189">
        <f>J49/I49*100</f>
        <v>77.084024489795908</v>
      </c>
      <c r="L49" s="197">
        <v>245000</v>
      </c>
      <c r="M49" s="415"/>
      <c r="N49" s="153"/>
    </row>
    <row r="50" spans="2:14" ht="15.5" thickBot="1" x14ac:dyDescent="0.35">
      <c r="B50" s="24"/>
      <c r="C50" s="27"/>
      <c r="D50" s="26"/>
      <c r="E50" s="26"/>
      <c r="F50" s="26"/>
      <c r="G50" s="26"/>
      <c r="H50" s="26"/>
      <c r="I50" s="171"/>
      <c r="J50" s="263"/>
      <c r="K50" s="189"/>
      <c r="L50" s="197"/>
      <c r="M50" s="415"/>
      <c r="N50" s="153"/>
    </row>
    <row r="51" spans="2:14" ht="15.5" thickBot="1" x14ac:dyDescent="0.35">
      <c r="B51" s="24"/>
      <c r="C51" s="27"/>
      <c r="D51" s="26"/>
      <c r="E51" s="26"/>
      <c r="F51" s="26"/>
      <c r="G51" s="26"/>
      <c r="H51" s="26"/>
      <c r="I51" s="171"/>
      <c r="J51" s="260"/>
      <c r="K51" s="189"/>
      <c r="L51" s="197"/>
      <c r="M51" s="415"/>
      <c r="N51" s="153"/>
    </row>
    <row r="52" spans="2:14" ht="15.5" thickBot="1" x14ac:dyDescent="0.35">
      <c r="B52" s="85"/>
      <c r="C52" s="25"/>
      <c r="D52" s="29"/>
      <c r="E52" s="29"/>
      <c r="F52" s="29"/>
      <c r="G52" s="29"/>
      <c r="H52" s="29"/>
      <c r="I52" s="537"/>
      <c r="J52" s="260"/>
      <c r="K52" s="189"/>
      <c r="L52" s="189"/>
      <c r="M52" s="121"/>
      <c r="N52" s="153"/>
    </row>
    <row r="53" spans="2:14" ht="15.5" thickBot="1" x14ac:dyDescent="0.35">
      <c r="B53" s="87">
        <v>41</v>
      </c>
      <c r="C53" s="88" t="s">
        <v>28</v>
      </c>
      <c r="D53" s="89"/>
      <c r="E53" s="89"/>
      <c r="F53" s="89"/>
      <c r="G53" s="89"/>
      <c r="H53" s="89"/>
      <c r="I53" s="543">
        <f>I39+I43+I48</f>
        <v>2015000</v>
      </c>
      <c r="J53" s="266">
        <f>J39+J43+J48</f>
        <v>1451705.63</v>
      </c>
      <c r="K53" s="218">
        <f t="shared" ref="K53" si="2">J53/I53*100</f>
        <v>72.044944416873449</v>
      </c>
      <c r="L53" s="497">
        <f>L39+L43+L48</f>
        <v>2015000</v>
      </c>
      <c r="M53" s="359"/>
      <c r="N53" s="91"/>
    </row>
    <row r="54" spans="2:14" s="47" customFormat="1" ht="16" thickTop="1" thickBot="1" x14ac:dyDescent="0.35">
      <c r="B54" s="210"/>
      <c r="C54" s="92"/>
      <c r="D54" s="92"/>
      <c r="E54" s="92"/>
      <c r="F54" s="92"/>
      <c r="G54" s="92"/>
      <c r="H54" s="92"/>
      <c r="I54" s="93"/>
      <c r="J54" s="173"/>
      <c r="K54" s="211"/>
      <c r="L54" s="287"/>
      <c r="M54" s="94"/>
      <c r="N54" s="94"/>
    </row>
    <row r="55" spans="2:14" ht="15.5" thickBot="1" x14ac:dyDescent="0.35">
      <c r="B55" s="81">
        <v>42</v>
      </c>
      <c r="C55" s="18" t="s">
        <v>29</v>
      </c>
      <c r="D55" s="18"/>
      <c r="E55" s="18"/>
      <c r="F55" s="18"/>
      <c r="G55" s="18"/>
      <c r="H55" s="246"/>
      <c r="I55" s="267"/>
      <c r="J55" s="270"/>
      <c r="K55" s="191"/>
      <c r="L55" s="180"/>
      <c r="M55" s="82"/>
      <c r="N55" s="153"/>
    </row>
    <row r="56" spans="2:14" ht="15.5" thickBot="1" x14ac:dyDescent="0.35">
      <c r="B56" s="23">
        <v>421</v>
      </c>
      <c r="C56" s="20" t="s">
        <v>30</v>
      </c>
      <c r="D56" s="22"/>
      <c r="E56" s="22"/>
      <c r="F56" s="22"/>
      <c r="G56" s="22"/>
      <c r="H56" s="247"/>
      <c r="I56" s="271"/>
      <c r="J56" s="271"/>
      <c r="K56" s="192"/>
      <c r="L56" s="192"/>
      <c r="M56" s="471"/>
      <c r="N56" s="153"/>
    </row>
    <row r="57" spans="2:14" ht="15.5" thickBot="1" x14ac:dyDescent="0.35">
      <c r="B57" s="31">
        <v>42111</v>
      </c>
      <c r="C57" s="27" t="s">
        <v>31</v>
      </c>
      <c r="D57" s="26"/>
      <c r="E57" s="26"/>
      <c r="F57" s="26"/>
      <c r="G57" s="26"/>
      <c r="H57" s="225"/>
      <c r="I57" s="544">
        <v>20000</v>
      </c>
      <c r="J57" s="169">
        <v>6899</v>
      </c>
      <c r="K57" s="189">
        <f t="shared" ref="K57:K66" si="3">J57/I57*100</f>
        <v>34.494999999999997</v>
      </c>
      <c r="L57" s="380">
        <v>10000</v>
      </c>
      <c r="M57" s="464"/>
      <c r="N57" s="152"/>
    </row>
    <row r="58" spans="2:14" ht="15.5" thickBot="1" x14ac:dyDescent="0.35">
      <c r="B58" s="28">
        <v>42112</v>
      </c>
      <c r="C58" s="25" t="s">
        <v>32</v>
      </c>
      <c r="D58" s="29"/>
      <c r="E58" s="29"/>
      <c r="F58" s="29"/>
      <c r="G58" s="29"/>
      <c r="H58" s="224"/>
      <c r="I58" s="537">
        <v>5000</v>
      </c>
      <c r="J58" s="265">
        <v>0</v>
      </c>
      <c r="K58" s="189">
        <v>0</v>
      </c>
      <c r="L58" s="189">
        <v>3000</v>
      </c>
      <c r="M58" s="466"/>
      <c r="N58" s="153"/>
    </row>
    <row r="59" spans="2:14" ht="15.5" thickBot="1" x14ac:dyDescent="0.35">
      <c r="B59" s="28">
        <v>42113</v>
      </c>
      <c r="C59" s="25" t="s">
        <v>33</v>
      </c>
      <c r="D59" s="29"/>
      <c r="E59" s="29"/>
      <c r="F59" s="29"/>
      <c r="G59" s="29"/>
      <c r="H59" s="224"/>
      <c r="I59" s="544">
        <v>10000</v>
      </c>
      <c r="J59" s="169">
        <v>0</v>
      </c>
      <c r="K59" s="189">
        <f t="shared" si="3"/>
        <v>0</v>
      </c>
      <c r="L59" s="189">
        <v>5000</v>
      </c>
      <c r="M59" s="464"/>
      <c r="N59" s="153"/>
    </row>
    <row r="60" spans="2:14" ht="15.5" thickBot="1" x14ac:dyDescent="0.35">
      <c r="B60" s="28">
        <v>42114</v>
      </c>
      <c r="C60" s="25" t="s">
        <v>34</v>
      </c>
      <c r="D60" s="29"/>
      <c r="E60" s="29"/>
      <c r="F60" s="29"/>
      <c r="G60" s="29"/>
      <c r="H60" s="224"/>
      <c r="I60" s="537">
        <v>5000</v>
      </c>
      <c r="J60" s="265">
        <v>0</v>
      </c>
      <c r="K60" s="189">
        <v>0</v>
      </c>
      <c r="L60" s="189">
        <v>5000</v>
      </c>
      <c r="M60" s="466"/>
      <c r="N60" s="153"/>
    </row>
    <row r="61" spans="2:14" ht="15.5" thickBot="1" x14ac:dyDescent="0.35">
      <c r="B61" s="28">
        <v>42115</v>
      </c>
      <c r="C61" s="25" t="s">
        <v>35</v>
      </c>
      <c r="D61" s="29"/>
      <c r="E61" s="29"/>
      <c r="F61" s="29"/>
      <c r="G61" s="29"/>
      <c r="H61" s="224"/>
      <c r="I61" s="544">
        <v>15000</v>
      </c>
      <c r="J61" s="169">
        <v>2432</v>
      </c>
      <c r="K61" s="189">
        <f t="shared" si="3"/>
        <v>16.213333333333331</v>
      </c>
      <c r="L61" s="380">
        <v>10000</v>
      </c>
      <c r="M61" s="463"/>
      <c r="N61" s="153"/>
    </row>
    <row r="62" spans="2:14" ht="15.5" thickBot="1" x14ac:dyDescent="0.35">
      <c r="B62" s="28">
        <v>42116</v>
      </c>
      <c r="C62" s="25" t="s">
        <v>36</v>
      </c>
      <c r="D62" s="29"/>
      <c r="E62" s="29"/>
      <c r="F62" s="29"/>
      <c r="G62" s="29"/>
      <c r="H62" s="64"/>
      <c r="I62" s="537">
        <v>5000</v>
      </c>
      <c r="J62" s="265">
        <v>0</v>
      </c>
      <c r="K62" s="189">
        <v>0</v>
      </c>
      <c r="L62" s="189">
        <v>2500</v>
      </c>
      <c r="M62" s="466"/>
      <c r="N62" s="153"/>
    </row>
    <row r="63" spans="2:14" ht="15.5" thickBot="1" x14ac:dyDescent="0.35">
      <c r="B63" s="28">
        <v>42119</v>
      </c>
      <c r="C63" s="25" t="s">
        <v>37</v>
      </c>
      <c r="D63" s="29"/>
      <c r="E63" s="29"/>
      <c r="F63" s="29"/>
      <c r="G63" s="29"/>
      <c r="H63" s="5"/>
      <c r="I63" s="537">
        <v>10000</v>
      </c>
      <c r="J63" s="265">
        <v>2868</v>
      </c>
      <c r="K63" s="162">
        <v>0</v>
      </c>
      <c r="L63" s="498">
        <v>5000</v>
      </c>
      <c r="M63" s="466"/>
      <c r="N63" s="153"/>
    </row>
    <row r="64" spans="2:14" ht="15.5" thickBot="1" x14ac:dyDescent="0.35">
      <c r="B64" s="28">
        <v>42121</v>
      </c>
      <c r="C64" s="25" t="s">
        <v>38</v>
      </c>
      <c r="D64" s="29"/>
      <c r="E64" s="29"/>
      <c r="F64" s="29"/>
      <c r="G64" s="26"/>
      <c r="H64" s="64"/>
      <c r="I64" s="544">
        <v>65000</v>
      </c>
      <c r="J64" s="169">
        <v>48441</v>
      </c>
      <c r="K64" s="189">
        <f t="shared" si="3"/>
        <v>74.524615384615387</v>
      </c>
      <c r="L64" s="381">
        <v>66000</v>
      </c>
      <c r="M64" s="464"/>
      <c r="N64" s="153"/>
    </row>
    <row r="65" spans="2:14" ht="15.5" thickBot="1" x14ac:dyDescent="0.35">
      <c r="B65" s="31">
        <v>42131</v>
      </c>
      <c r="C65" s="27" t="s">
        <v>39</v>
      </c>
      <c r="D65" s="26"/>
      <c r="E65" s="26"/>
      <c r="F65" s="26"/>
      <c r="G65" s="26"/>
      <c r="H65" s="26"/>
      <c r="I65" s="544">
        <v>5000</v>
      </c>
      <c r="J65" s="169">
        <v>0</v>
      </c>
      <c r="K65" s="189">
        <f t="shared" si="3"/>
        <v>0</v>
      </c>
      <c r="L65" s="189">
        <v>5000</v>
      </c>
      <c r="M65" s="463"/>
      <c r="N65" s="153"/>
    </row>
    <row r="66" spans="2:14" ht="15.5" thickBot="1" x14ac:dyDescent="0.35">
      <c r="B66" s="33">
        <v>42132</v>
      </c>
      <c r="C66" s="34" t="s">
        <v>40</v>
      </c>
      <c r="D66" s="35"/>
      <c r="E66" s="35"/>
      <c r="F66" s="35"/>
      <c r="G66" s="35"/>
      <c r="H66" s="35"/>
      <c r="I66" s="544">
        <v>15000</v>
      </c>
      <c r="J66" s="272">
        <v>0</v>
      </c>
      <c r="K66" s="194">
        <f t="shared" si="3"/>
        <v>0</v>
      </c>
      <c r="L66" s="194">
        <v>15000</v>
      </c>
      <c r="M66" s="464"/>
      <c r="N66" s="153"/>
    </row>
    <row r="67" spans="2:14" ht="15.5" thickBot="1" x14ac:dyDescent="0.35">
      <c r="B67" s="96"/>
      <c r="C67" s="97" t="s">
        <v>41</v>
      </c>
      <c r="D67" s="97"/>
      <c r="E67" s="97"/>
      <c r="F67" s="97"/>
      <c r="G67" s="97"/>
      <c r="H67" s="97"/>
      <c r="I67" s="273">
        <f>SUM(I57:I66)</f>
        <v>155000</v>
      </c>
      <c r="J67" s="273">
        <f>SUM(J57:J66)</f>
        <v>60640</v>
      </c>
      <c r="K67" s="269">
        <f t="shared" ref="K67" si="4">J67/I67*100</f>
        <v>39.122580645161293</v>
      </c>
      <c r="L67" s="379">
        <f>SUM(L57:L66)</f>
        <v>126500</v>
      </c>
      <c r="M67" s="359"/>
      <c r="N67" s="98"/>
    </row>
    <row r="68" spans="2:14" s="235" customFormat="1" x14ac:dyDescent="0.3">
      <c r="B68" s="499"/>
      <c r="C68" s="237"/>
      <c r="D68" s="237"/>
      <c r="E68" s="237"/>
      <c r="F68" s="237"/>
      <c r="G68" s="237"/>
      <c r="H68" s="237"/>
      <c r="I68" s="319"/>
      <c r="J68" s="319"/>
      <c r="K68" s="319"/>
      <c r="L68" s="500"/>
      <c r="M68" s="200"/>
      <c r="N68" s="234"/>
    </row>
    <row r="69" spans="2:14" s="235" customFormat="1" ht="15.5" thickBot="1" x14ac:dyDescent="0.35">
      <c r="B69" s="398"/>
      <c r="C69" s="279"/>
      <c r="D69" s="279"/>
      <c r="E69" s="279"/>
      <c r="F69" s="279"/>
      <c r="G69" s="279"/>
      <c r="H69" s="279"/>
      <c r="I69" s="316"/>
      <c r="J69" s="316"/>
      <c r="K69" s="316"/>
      <c r="L69" s="282"/>
      <c r="M69" s="200"/>
      <c r="N69" s="234"/>
    </row>
    <row r="70" spans="2:14" ht="25.9" customHeight="1" thickBot="1" x14ac:dyDescent="0.35">
      <c r="B70" s="330" t="s">
        <v>0</v>
      </c>
      <c r="C70" s="331"/>
      <c r="D70" s="331"/>
      <c r="E70" s="331" t="s">
        <v>1</v>
      </c>
      <c r="F70" s="331"/>
      <c r="G70" s="331"/>
      <c r="H70" s="332"/>
      <c r="I70" s="545" t="s">
        <v>197</v>
      </c>
      <c r="J70" s="333" t="s">
        <v>152</v>
      </c>
      <c r="K70" s="334" t="s">
        <v>153</v>
      </c>
      <c r="L70" s="501" t="s">
        <v>201</v>
      </c>
      <c r="M70" s="44"/>
      <c r="N70" s="236"/>
    </row>
    <row r="71" spans="2:14" x14ac:dyDescent="0.3">
      <c r="B71" s="19">
        <v>422</v>
      </c>
      <c r="C71" s="22" t="s">
        <v>42</v>
      </c>
      <c r="D71" s="22"/>
      <c r="E71" s="22"/>
      <c r="F71" s="22"/>
      <c r="G71" s="22"/>
      <c r="H71" s="22"/>
      <c r="I71" s="546"/>
      <c r="J71" s="275"/>
      <c r="K71" s="196"/>
      <c r="L71" s="502"/>
      <c r="M71" s="101"/>
    </row>
    <row r="72" spans="2:14" x14ac:dyDescent="0.3">
      <c r="B72" s="102">
        <v>42211</v>
      </c>
      <c r="C72" s="103" t="s">
        <v>43</v>
      </c>
      <c r="D72" s="26"/>
      <c r="E72" s="26"/>
      <c r="F72" s="104"/>
      <c r="G72" s="105"/>
      <c r="H72" s="105"/>
      <c r="I72" s="539">
        <f>SUM(I73:I94)</f>
        <v>709000</v>
      </c>
      <c r="J72" s="174">
        <f>SUM(J73:J94)</f>
        <v>371375.32</v>
      </c>
      <c r="K72" s="192">
        <f t="shared" ref="K72:K92" si="5">J72/I72*100</f>
        <v>52.380157968970387</v>
      </c>
      <c r="L72" s="100">
        <f>SUM(L73:L94)</f>
        <v>708000</v>
      </c>
      <c r="M72" s="361"/>
      <c r="N72" s="156"/>
    </row>
    <row r="73" spans="2:14" x14ac:dyDescent="0.3">
      <c r="B73" s="28">
        <v>4221101</v>
      </c>
      <c r="C73" s="25" t="s">
        <v>171</v>
      </c>
      <c r="D73" s="29"/>
      <c r="E73" s="4"/>
      <c r="F73" s="29"/>
      <c r="G73" s="29"/>
      <c r="H73" s="29"/>
      <c r="I73" s="544">
        <v>12000</v>
      </c>
      <c r="J73" s="169">
        <v>7154.97</v>
      </c>
      <c r="K73" s="189">
        <f t="shared" si="5"/>
        <v>59.624750000000006</v>
      </c>
      <c r="L73" s="380">
        <v>10000</v>
      </c>
      <c r="M73" s="360"/>
      <c r="N73" s="99"/>
    </row>
    <row r="74" spans="2:14" x14ac:dyDescent="0.3">
      <c r="B74" s="28">
        <v>4221102</v>
      </c>
      <c r="C74" s="25" t="s">
        <v>184</v>
      </c>
      <c r="D74" s="29"/>
      <c r="E74" s="29"/>
      <c r="F74" s="29"/>
      <c r="G74" s="29"/>
      <c r="H74" s="29"/>
      <c r="I74" s="537">
        <v>5000</v>
      </c>
      <c r="J74" s="265">
        <v>0</v>
      </c>
      <c r="K74" s="189">
        <f t="shared" si="5"/>
        <v>0</v>
      </c>
      <c r="L74" s="189">
        <v>5000</v>
      </c>
      <c r="M74" s="121"/>
      <c r="N74" s="157"/>
    </row>
    <row r="75" spans="2:14" x14ac:dyDescent="0.3">
      <c r="B75" s="28">
        <v>4221103</v>
      </c>
      <c r="C75" s="25" t="s">
        <v>44</v>
      </c>
      <c r="D75" s="29"/>
      <c r="E75" s="29"/>
      <c r="F75" s="29"/>
      <c r="G75" s="29"/>
      <c r="H75" s="29"/>
      <c r="I75" s="537">
        <v>8000</v>
      </c>
      <c r="J75" s="265">
        <v>843.33</v>
      </c>
      <c r="K75" s="189">
        <f t="shared" si="5"/>
        <v>10.541625</v>
      </c>
      <c r="L75" s="380">
        <v>3000</v>
      </c>
      <c r="M75" s="121"/>
      <c r="N75" s="157"/>
    </row>
    <row r="76" spans="2:14" x14ac:dyDescent="0.3">
      <c r="B76" s="28">
        <v>4221104</v>
      </c>
      <c r="C76" s="25" t="s">
        <v>45</v>
      </c>
      <c r="D76" s="29"/>
      <c r="E76" s="29"/>
      <c r="F76" s="29"/>
      <c r="G76" s="29"/>
      <c r="H76" s="29"/>
      <c r="I76" s="537">
        <v>5000</v>
      </c>
      <c r="J76" s="265">
        <v>0</v>
      </c>
      <c r="K76" s="189">
        <f t="shared" si="5"/>
        <v>0</v>
      </c>
      <c r="L76" s="380">
        <v>2000</v>
      </c>
      <c r="M76" s="121"/>
      <c r="N76" s="157"/>
    </row>
    <row r="77" spans="2:14" x14ac:dyDescent="0.3">
      <c r="B77" s="28">
        <v>4221105</v>
      </c>
      <c r="C77" s="25" t="s">
        <v>46</v>
      </c>
      <c r="D77" s="29"/>
      <c r="E77" s="29"/>
      <c r="F77" s="29"/>
      <c r="G77" s="29"/>
      <c r="H77" s="29"/>
      <c r="I77" s="537">
        <v>12000</v>
      </c>
      <c r="J77" s="265">
        <v>32559.08</v>
      </c>
      <c r="K77" s="189">
        <f t="shared" si="5"/>
        <v>271.32566666666668</v>
      </c>
      <c r="L77" s="381">
        <v>40000</v>
      </c>
      <c r="M77" s="472" t="s">
        <v>208</v>
      </c>
      <c r="N77" s="157"/>
    </row>
    <row r="78" spans="2:14" x14ac:dyDescent="0.3">
      <c r="B78" s="28">
        <v>4221106</v>
      </c>
      <c r="C78" s="25" t="s">
        <v>47</v>
      </c>
      <c r="D78" s="29"/>
      <c r="E78" s="29"/>
      <c r="F78" s="29"/>
      <c r="G78" s="29"/>
      <c r="H78" s="29"/>
      <c r="I78" s="537">
        <v>3000</v>
      </c>
      <c r="J78" s="265">
        <v>0</v>
      </c>
      <c r="K78" s="189">
        <f t="shared" si="5"/>
        <v>0</v>
      </c>
      <c r="L78" s="189">
        <v>3000</v>
      </c>
      <c r="M78" s="121"/>
      <c r="N78" s="157"/>
    </row>
    <row r="79" spans="2:14" x14ac:dyDescent="0.3">
      <c r="B79" s="28">
        <v>4221107</v>
      </c>
      <c r="C79" s="25" t="s">
        <v>193</v>
      </c>
      <c r="D79" s="29"/>
      <c r="E79" s="29"/>
      <c r="F79" s="29"/>
      <c r="G79" s="29"/>
      <c r="H79" s="29"/>
      <c r="I79" s="537">
        <v>8000</v>
      </c>
      <c r="J79" s="265">
        <v>17503.86</v>
      </c>
      <c r="K79" s="189">
        <f t="shared" si="5"/>
        <v>218.79825</v>
      </c>
      <c r="L79" s="381">
        <v>20000</v>
      </c>
      <c r="M79" s="121"/>
      <c r="N79" s="157"/>
    </row>
    <row r="80" spans="2:14" x14ac:dyDescent="0.3">
      <c r="B80" s="28">
        <v>4221108</v>
      </c>
      <c r="C80" s="25" t="s">
        <v>48</v>
      </c>
      <c r="D80" s="29"/>
      <c r="E80" s="29"/>
      <c r="F80" s="29"/>
      <c r="G80" s="29"/>
      <c r="H80" s="29"/>
      <c r="I80" s="537">
        <v>150000</v>
      </c>
      <c r="J80" s="265">
        <v>76203.740000000005</v>
      </c>
      <c r="K80" s="189">
        <f t="shared" si="5"/>
        <v>50.802493333333331</v>
      </c>
      <c r="L80" s="189">
        <v>150000</v>
      </c>
      <c r="M80" s="121"/>
      <c r="N80" s="157"/>
    </row>
    <row r="81" spans="2:14" x14ac:dyDescent="0.3">
      <c r="B81" s="28">
        <v>4221109</v>
      </c>
      <c r="C81" s="25" t="s">
        <v>162</v>
      </c>
      <c r="D81" s="29"/>
      <c r="E81" s="29"/>
      <c r="F81" s="29"/>
      <c r="G81" s="29"/>
      <c r="H81" s="29"/>
      <c r="I81" s="544">
        <v>350000</v>
      </c>
      <c r="J81" s="169">
        <v>178296.78</v>
      </c>
      <c r="K81" s="189">
        <f t="shared" si="5"/>
        <v>50.941937142857142</v>
      </c>
      <c r="L81" s="386">
        <v>300000</v>
      </c>
      <c r="M81" s="360"/>
      <c r="N81" s="157"/>
    </row>
    <row r="82" spans="2:14" x14ac:dyDescent="0.3">
      <c r="B82" s="28">
        <v>4221110</v>
      </c>
      <c r="C82" s="25" t="s">
        <v>49</v>
      </c>
      <c r="D82" s="29"/>
      <c r="E82" s="29"/>
      <c r="F82" s="29"/>
      <c r="G82" s="29"/>
      <c r="H82" s="29"/>
      <c r="I82" s="537">
        <v>40000</v>
      </c>
      <c r="J82" s="265">
        <v>17718.73</v>
      </c>
      <c r="K82" s="189">
        <f t="shared" si="5"/>
        <v>44.296824999999998</v>
      </c>
      <c r="L82" s="189">
        <v>40000</v>
      </c>
      <c r="M82" s="121"/>
      <c r="N82" s="106"/>
    </row>
    <row r="83" spans="2:14" x14ac:dyDescent="0.3">
      <c r="B83" s="28">
        <v>4221111</v>
      </c>
      <c r="C83" s="25" t="s">
        <v>50</v>
      </c>
      <c r="D83" s="29"/>
      <c r="E83" s="29"/>
      <c r="F83" s="29"/>
      <c r="G83" s="29"/>
      <c r="H83" s="29"/>
      <c r="I83" s="537">
        <v>25000</v>
      </c>
      <c r="J83" s="260">
        <v>0</v>
      </c>
      <c r="K83" s="189">
        <f t="shared" si="5"/>
        <v>0</v>
      </c>
      <c r="L83" s="189">
        <v>25000</v>
      </c>
      <c r="M83" s="121"/>
      <c r="N83" s="157"/>
    </row>
    <row r="84" spans="2:14" x14ac:dyDescent="0.3">
      <c r="B84" s="28">
        <v>4221112</v>
      </c>
      <c r="C84" s="25" t="s">
        <v>51</v>
      </c>
      <c r="D84" s="29"/>
      <c r="E84" s="29"/>
      <c r="F84" s="29"/>
      <c r="G84" s="29"/>
      <c r="H84" s="29"/>
      <c r="I84" s="544">
        <v>60000</v>
      </c>
      <c r="J84" s="189">
        <v>32530.39</v>
      </c>
      <c r="K84" s="189">
        <f t="shared" si="5"/>
        <v>54.217316666666669</v>
      </c>
      <c r="L84" s="189">
        <v>60000</v>
      </c>
      <c r="M84" s="360"/>
      <c r="N84" s="157"/>
    </row>
    <row r="85" spans="2:14" x14ac:dyDescent="0.3">
      <c r="B85" s="28">
        <v>4221113</v>
      </c>
      <c r="C85" s="25" t="s">
        <v>161</v>
      </c>
      <c r="D85" s="29"/>
      <c r="E85" s="29"/>
      <c r="F85" s="29"/>
      <c r="G85" s="29"/>
      <c r="H85" s="29"/>
      <c r="I85" s="544">
        <v>5000</v>
      </c>
      <c r="J85" s="189">
        <v>2345.13</v>
      </c>
      <c r="K85" s="189">
        <f t="shared" si="5"/>
        <v>46.9026</v>
      </c>
      <c r="L85" s="189">
        <v>5000</v>
      </c>
      <c r="M85" s="360"/>
      <c r="N85" s="157"/>
    </row>
    <row r="86" spans="2:14" x14ac:dyDescent="0.3">
      <c r="B86" s="28">
        <v>4221114</v>
      </c>
      <c r="C86" s="25" t="s">
        <v>179</v>
      </c>
      <c r="D86" s="29"/>
      <c r="E86" s="29"/>
      <c r="F86" s="29"/>
      <c r="G86" s="29"/>
      <c r="H86" s="29"/>
      <c r="I86" s="544">
        <v>3000</v>
      </c>
      <c r="J86" s="189"/>
      <c r="K86" s="189">
        <f t="shared" si="5"/>
        <v>0</v>
      </c>
      <c r="L86" s="380">
        <v>1000</v>
      </c>
      <c r="M86" s="360"/>
      <c r="N86" s="157"/>
    </row>
    <row r="87" spans="2:14" x14ac:dyDescent="0.3">
      <c r="B87" s="28">
        <v>4221115</v>
      </c>
      <c r="C87" s="25" t="s">
        <v>172</v>
      </c>
      <c r="D87" s="29"/>
      <c r="E87" s="29"/>
      <c r="F87" s="29"/>
      <c r="G87" s="29"/>
      <c r="H87" s="29"/>
      <c r="I87" s="544">
        <v>3000</v>
      </c>
      <c r="J87" s="189">
        <v>6219.31</v>
      </c>
      <c r="K87" s="189">
        <f t="shared" si="5"/>
        <v>207.31033333333335</v>
      </c>
      <c r="L87" s="381">
        <v>8000</v>
      </c>
      <c r="M87" s="360"/>
      <c r="N87" s="157"/>
    </row>
    <row r="88" spans="2:14" x14ac:dyDescent="0.3">
      <c r="B88" s="28">
        <v>4221116</v>
      </c>
      <c r="C88" s="25" t="s">
        <v>215</v>
      </c>
      <c r="D88" s="29"/>
      <c r="E88" s="29"/>
      <c r="F88" s="29"/>
      <c r="G88" s="29"/>
      <c r="H88" s="29"/>
      <c r="I88" s="544">
        <v>5000</v>
      </c>
      <c r="J88" s="189"/>
      <c r="K88" s="189">
        <f t="shared" si="5"/>
        <v>0</v>
      </c>
      <c r="L88" s="381">
        <v>20000</v>
      </c>
      <c r="M88" s="360"/>
      <c r="N88" s="157"/>
    </row>
    <row r="89" spans="2:14" x14ac:dyDescent="0.3">
      <c r="B89" s="28">
        <v>4221117</v>
      </c>
      <c r="C89" s="25" t="s">
        <v>173</v>
      </c>
      <c r="D89" s="29"/>
      <c r="E89" s="29"/>
      <c r="F89" s="29"/>
      <c r="G89" s="29"/>
      <c r="H89" s="29"/>
      <c r="I89" s="169">
        <v>0</v>
      </c>
      <c r="J89" s="189"/>
      <c r="K89" s="189">
        <v>0</v>
      </c>
      <c r="L89" s="189"/>
      <c r="M89" s="360" t="s">
        <v>209</v>
      </c>
      <c r="N89" s="157"/>
    </row>
    <row r="90" spans="2:14" x14ac:dyDescent="0.3">
      <c r="B90" s="28">
        <v>4221118</v>
      </c>
      <c r="C90" s="26" t="s">
        <v>175</v>
      </c>
      <c r="D90" s="26"/>
      <c r="E90" s="26"/>
      <c r="F90" s="26"/>
      <c r="G90" s="26"/>
      <c r="H90" s="224"/>
      <c r="I90" s="189">
        <v>0</v>
      </c>
      <c r="J90" s="189"/>
      <c r="K90" s="189">
        <v>0</v>
      </c>
      <c r="L90" s="189"/>
      <c r="M90" s="360" t="s">
        <v>209</v>
      </c>
      <c r="N90" s="157"/>
    </row>
    <row r="91" spans="2:14" x14ac:dyDescent="0.3">
      <c r="B91" s="28">
        <v>4221119</v>
      </c>
      <c r="C91" s="26" t="s">
        <v>174</v>
      </c>
      <c r="D91" s="26"/>
      <c r="E91" s="26"/>
      <c r="F91" s="26"/>
      <c r="G91" s="26"/>
      <c r="H91" s="225"/>
      <c r="I91" s="189">
        <v>5000</v>
      </c>
      <c r="J91" s="189"/>
      <c r="K91" s="189">
        <v>0</v>
      </c>
      <c r="L91" s="380">
        <v>3000</v>
      </c>
      <c r="M91" s="360"/>
      <c r="N91" s="157"/>
    </row>
    <row r="92" spans="2:14" x14ac:dyDescent="0.3">
      <c r="B92" s="28">
        <v>4221120</v>
      </c>
      <c r="C92" s="26" t="s">
        <v>207</v>
      </c>
      <c r="D92" s="26"/>
      <c r="E92" s="26"/>
      <c r="F92" s="26"/>
      <c r="G92" s="26"/>
      <c r="H92" s="225"/>
      <c r="I92" s="189">
        <v>10000</v>
      </c>
      <c r="J92" s="189">
        <v>0</v>
      </c>
      <c r="K92" s="189">
        <f t="shared" si="5"/>
        <v>0</v>
      </c>
      <c r="L92" s="380">
        <v>3000</v>
      </c>
      <c r="M92" s="360"/>
      <c r="N92" s="157"/>
    </row>
    <row r="93" spans="2:14" x14ac:dyDescent="0.3">
      <c r="B93" s="565">
        <v>4221121</v>
      </c>
      <c r="C93" s="566" t="s">
        <v>216</v>
      </c>
      <c r="D93" s="566"/>
      <c r="E93" s="566"/>
      <c r="F93" s="566"/>
      <c r="G93" s="567"/>
      <c r="H93" s="568"/>
      <c r="I93" s="381">
        <v>0</v>
      </c>
      <c r="J93" s="381"/>
      <c r="K93" s="381"/>
      <c r="L93" s="381">
        <v>10000</v>
      </c>
      <c r="M93" s="360"/>
      <c r="N93" s="157"/>
    </row>
    <row r="94" spans="2:14" x14ac:dyDescent="0.3">
      <c r="B94" s="28"/>
      <c r="C94" s="26"/>
      <c r="D94" s="26"/>
      <c r="E94" s="26"/>
      <c r="F94" s="26"/>
      <c r="G94" s="26"/>
      <c r="H94" s="225"/>
      <c r="I94" s="189"/>
      <c r="J94" s="189"/>
      <c r="K94" s="189"/>
      <c r="L94" s="189"/>
      <c r="M94" s="360"/>
      <c r="N94" s="157"/>
    </row>
    <row r="95" spans="2:14" x14ac:dyDescent="0.3">
      <c r="B95" s="7">
        <v>42212</v>
      </c>
      <c r="C95" s="107" t="s">
        <v>52</v>
      </c>
      <c r="D95" s="29"/>
      <c r="E95" s="29"/>
      <c r="F95" s="29"/>
      <c r="G95" s="29"/>
      <c r="H95" s="224"/>
      <c r="I95" s="539">
        <f>SUM(I96:I98)</f>
        <v>400000</v>
      </c>
      <c r="J95" s="192">
        <f>SUM(J96:J98)</f>
        <v>142196.37</v>
      </c>
      <c r="K95" s="192">
        <f>J95/I95*100</f>
        <v>35.5490925</v>
      </c>
      <c r="L95" s="569">
        <f>SUM(L96:L98)</f>
        <v>330000</v>
      </c>
      <c r="M95" s="361"/>
      <c r="N95" s="156"/>
    </row>
    <row r="96" spans="2:14" x14ac:dyDescent="0.3">
      <c r="B96" s="28">
        <v>4221201</v>
      </c>
      <c r="C96" s="25" t="s">
        <v>53</v>
      </c>
      <c r="D96" s="29"/>
      <c r="E96" s="29"/>
      <c r="F96" s="29"/>
      <c r="G96" s="29"/>
      <c r="H96" s="29"/>
      <c r="I96" s="169">
        <v>340000</v>
      </c>
      <c r="J96" s="189">
        <v>142196.37</v>
      </c>
      <c r="K96" s="189">
        <f>J96/I96*100</f>
        <v>41.822461764705885</v>
      </c>
      <c r="L96" s="380">
        <v>300000</v>
      </c>
      <c r="M96" s="360"/>
      <c r="N96" s="157"/>
    </row>
    <row r="97" spans="2:14" x14ac:dyDescent="0.3">
      <c r="B97" s="28">
        <v>4221202</v>
      </c>
      <c r="C97" s="25" t="s">
        <v>54</v>
      </c>
      <c r="D97" s="29"/>
      <c r="E97" s="29"/>
      <c r="F97" s="29"/>
      <c r="G97" s="29"/>
      <c r="H97" s="29"/>
      <c r="I97" s="169">
        <v>60000</v>
      </c>
      <c r="J97" s="189"/>
      <c r="K97" s="189">
        <v>0</v>
      </c>
      <c r="L97" s="380">
        <v>30000</v>
      </c>
      <c r="M97" s="360"/>
      <c r="N97" s="157"/>
    </row>
    <row r="98" spans="2:14" x14ac:dyDescent="0.3">
      <c r="B98" s="24"/>
      <c r="C98" s="26"/>
      <c r="D98" s="13"/>
      <c r="E98" s="13"/>
      <c r="F98" s="13"/>
      <c r="G98" s="13"/>
      <c r="H98" s="226"/>
      <c r="I98" s="176"/>
      <c r="J98" s="188"/>
      <c r="K98" s="189"/>
      <c r="L98" s="272"/>
      <c r="N98" s="157"/>
    </row>
    <row r="99" spans="2:14" ht="15.5" thickBot="1" x14ac:dyDescent="0.35">
      <c r="B99" s="108"/>
      <c r="C99" s="109" t="s">
        <v>55</v>
      </c>
      <c r="D99" s="109"/>
      <c r="E99" s="109"/>
      <c r="F99" s="109"/>
      <c r="G99" s="109"/>
      <c r="H99" s="227"/>
      <c r="I99" s="547">
        <f>I72+I95</f>
        <v>1109000</v>
      </c>
      <c r="J99" s="276">
        <f>J72+J95</f>
        <v>513571.69</v>
      </c>
      <c r="K99" s="408">
        <f t="shared" ref="K99" si="6">J99/I99*100</f>
        <v>46.30944003606853</v>
      </c>
      <c r="L99" s="570">
        <f>L72+L95</f>
        <v>1038000</v>
      </c>
      <c r="M99" s="359"/>
      <c r="N99" s="110"/>
    </row>
    <row r="100" spans="2:14" s="235" customFormat="1" ht="16" thickTop="1" thickBot="1" x14ac:dyDescent="0.35">
      <c r="B100" s="278"/>
      <c r="C100" s="279"/>
      <c r="D100" s="279"/>
      <c r="E100" s="279"/>
      <c r="F100" s="279"/>
      <c r="G100" s="279"/>
      <c r="H100" s="280"/>
      <c r="I100" s="281"/>
      <c r="J100" s="282"/>
      <c r="K100" s="282"/>
      <c r="L100" s="503"/>
      <c r="M100" s="200"/>
      <c r="N100" s="234"/>
    </row>
    <row r="101" spans="2:14" x14ac:dyDescent="0.3">
      <c r="B101" s="23">
        <v>424</v>
      </c>
      <c r="C101" s="18" t="s">
        <v>56</v>
      </c>
      <c r="D101" s="18"/>
      <c r="E101" s="18"/>
      <c r="F101" s="18"/>
      <c r="G101" s="18"/>
      <c r="H101" s="228"/>
      <c r="I101" s="277"/>
      <c r="J101" s="262"/>
      <c r="K101" s="197"/>
      <c r="L101" s="324"/>
      <c r="M101" s="82"/>
    </row>
    <row r="102" spans="2:14" ht="15" customHeight="1" x14ac:dyDescent="0.3">
      <c r="B102" s="102">
        <v>4241</v>
      </c>
      <c r="C102" s="103" t="s">
        <v>57</v>
      </c>
      <c r="D102" s="26"/>
      <c r="E102" s="26"/>
      <c r="F102" s="26"/>
      <c r="G102" s="26"/>
      <c r="H102" s="95"/>
      <c r="I102" s="174">
        <f>SUM(I103:I106)</f>
        <v>150000</v>
      </c>
      <c r="J102" s="174">
        <f>SUM(J103:J106)</f>
        <v>70319.259999999995</v>
      </c>
      <c r="K102" s="192">
        <f>J102/I102*100</f>
        <v>46.879506666666664</v>
      </c>
      <c r="L102" s="571">
        <f>SUM(L103:L106)</f>
        <v>144000</v>
      </c>
      <c r="M102" s="361"/>
      <c r="N102" s="142"/>
    </row>
    <row r="103" spans="2:14" x14ac:dyDescent="0.3">
      <c r="B103" s="28">
        <v>424111</v>
      </c>
      <c r="C103" s="25" t="s">
        <v>58</v>
      </c>
      <c r="D103" s="29"/>
      <c r="E103" s="29"/>
      <c r="F103" s="29"/>
      <c r="G103" s="29"/>
      <c r="H103" s="29"/>
      <c r="I103" s="544">
        <v>110000</v>
      </c>
      <c r="J103" s="175">
        <v>46862.34</v>
      </c>
      <c r="K103" s="189">
        <f>J103/I103*100</f>
        <v>42.602127272727266</v>
      </c>
      <c r="L103" s="380">
        <v>100000</v>
      </c>
      <c r="M103" s="360"/>
      <c r="N103" s="157"/>
    </row>
    <row r="104" spans="2:14" x14ac:dyDescent="0.3">
      <c r="B104" s="28">
        <v>42412</v>
      </c>
      <c r="C104" s="25" t="s">
        <v>59</v>
      </c>
      <c r="D104" s="29"/>
      <c r="E104" s="29"/>
      <c r="F104" s="29"/>
      <c r="G104" s="29"/>
      <c r="H104" s="64"/>
      <c r="I104" s="265">
        <v>10000</v>
      </c>
      <c r="J104" s="176">
        <v>9859.43</v>
      </c>
      <c r="K104" s="189">
        <f t="shared" ref="K104:K114" si="7">J104/I104*100</f>
        <v>98.594300000000004</v>
      </c>
      <c r="L104" s="381">
        <v>14000</v>
      </c>
      <c r="M104" s="391" t="s">
        <v>210</v>
      </c>
    </row>
    <row r="105" spans="2:14" x14ac:dyDescent="0.3">
      <c r="B105" s="28">
        <v>42414</v>
      </c>
      <c r="C105" s="25" t="s">
        <v>60</v>
      </c>
      <c r="D105" s="29"/>
      <c r="E105" s="29"/>
      <c r="F105" s="29"/>
      <c r="G105" s="29"/>
      <c r="H105" s="64"/>
      <c r="I105" s="265">
        <v>15000</v>
      </c>
      <c r="J105" s="176">
        <v>10050.75</v>
      </c>
      <c r="K105" s="189">
        <f t="shared" si="7"/>
        <v>67.00500000000001</v>
      </c>
      <c r="L105" s="189">
        <v>15000</v>
      </c>
      <c r="M105" s="391"/>
      <c r="N105" s="157"/>
    </row>
    <row r="106" spans="2:14" x14ac:dyDescent="0.3">
      <c r="B106" s="28">
        <v>42419</v>
      </c>
      <c r="C106" s="25" t="s">
        <v>61</v>
      </c>
      <c r="D106" s="29"/>
      <c r="E106" s="29"/>
      <c r="F106" s="29"/>
      <c r="G106" s="29"/>
      <c r="H106" s="64"/>
      <c r="I106" s="265">
        <v>15000</v>
      </c>
      <c r="J106" s="176">
        <v>3546.74</v>
      </c>
      <c r="K106" s="189">
        <f t="shared" si="7"/>
        <v>23.644933333333331</v>
      </c>
      <c r="L106" s="189">
        <v>15000</v>
      </c>
      <c r="M106" s="121"/>
      <c r="N106" s="157"/>
    </row>
    <row r="107" spans="2:14" x14ac:dyDescent="0.3">
      <c r="B107" s="15"/>
      <c r="C107" s="2"/>
      <c r="D107" s="2"/>
      <c r="E107" s="2"/>
      <c r="F107" s="2"/>
      <c r="G107" s="2"/>
      <c r="H107" s="2"/>
      <c r="I107" s="265"/>
      <c r="J107" s="176"/>
      <c r="K107" s="189"/>
      <c r="L107" s="189"/>
      <c r="M107" s="121"/>
    </row>
    <row r="108" spans="2:14" x14ac:dyDescent="0.3">
      <c r="B108" s="7">
        <v>4243</v>
      </c>
      <c r="C108" s="107" t="s">
        <v>62</v>
      </c>
      <c r="D108" s="29"/>
      <c r="E108" s="29"/>
      <c r="F108" s="29"/>
      <c r="G108" s="29"/>
      <c r="H108" s="64"/>
      <c r="I108" s="174">
        <f>SUM(I109:I113)</f>
        <v>180000</v>
      </c>
      <c r="J108" s="174">
        <f>SUM(J109:J113)</f>
        <v>107319.85</v>
      </c>
      <c r="K108" s="192">
        <f t="shared" si="7"/>
        <v>59.622138888888884</v>
      </c>
      <c r="L108" s="571">
        <f>SUM(L109:L113)</f>
        <v>160000</v>
      </c>
      <c r="M108" s="361"/>
      <c r="N108" s="142"/>
    </row>
    <row r="109" spans="2:14" x14ac:dyDescent="0.3">
      <c r="B109" s="28">
        <v>42431</v>
      </c>
      <c r="C109" s="25" t="s">
        <v>63</v>
      </c>
      <c r="D109" s="29"/>
      <c r="E109" s="29"/>
      <c r="F109" s="29"/>
      <c r="G109" s="29"/>
      <c r="H109" s="64"/>
      <c r="I109" s="265">
        <v>70000</v>
      </c>
      <c r="J109" s="176">
        <v>39301.160000000003</v>
      </c>
      <c r="K109" s="189">
        <f t="shared" si="7"/>
        <v>56.144514285714287</v>
      </c>
      <c r="L109" s="380">
        <v>60000</v>
      </c>
      <c r="M109" s="121"/>
    </row>
    <row r="110" spans="2:14" x14ac:dyDescent="0.3">
      <c r="B110" s="28">
        <v>42432</v>
      </c>
      <c r="C110" s="25" t="s">
        <v>64</v>
      </c>
      <c r="D110" s="29"/>
      <c r="E110" s="29"/>
      <c r="F110" s="29"/>
      <c r="G110" s="29"/>
      <c r="H110" s="64"/>
      <c r="I110" s="169">
        <v>80000</v>
      </c>
      <c r="J110" s="175">
        <v>53323.11</v>
      </c>
      <c r="K110" s="189">
        <f t="shared" si="7"/>
        <v>66.653887499999996</v>
      </c>
      <c r="L110" s="380">
        <v>70000</v>
      </c>
      <c r="M110" s="360"/>
      <c r="N110" s="157"/>
    </row>
    <row r="111" spans="2:14" x14ac:dyDescent="0.3">
      <c r="B111" s="7"/>
      <c r="C111" s="107" t="s">
        <v>65</v>
      </c>
      <c r="D111" s="8"/>
      <c r="E111" s="8"/>
      <c r="F111" s="8"/>
      <c r="G111" s="8"/>
      <c r="H111" s="11"/>
      <c r="I111" s="182"/>
      <c r="J111" s="177"/>
      <c r="K111" s="189"/>
      <c r="L111" s="189"/>
      <c r="M111" s="414"/>
    </row>
    <row r="112" spans="2:14" x14ac:dyDescent="0.3">
      <c r="B112" s="28">
        <v>424411</v>
      </c>
      <c r="C112" s="25" t="s">
        <v>65</v>
      </c>
      <c r="D112" s="29"/>
      <c r="E112" s="29"/>
      <c r="F112" s="29"/>
      <c r="G112" s="29"/>
      <c r="H112" s="29"/>
      <c r="I112" s="265">
        <v>15000</v>
      </c>
      <c r="J112" s="176">
        <v>7934.87</v>
      </c>
      <c r="K112" s="189">
        <f t="shared" si="7"/>
        <v>52.899133333333339</v>
      </c>
      <c r="L112" s="189">
        <v>15000</v>
      </c>
      <c r="M112" s="121"/>
      <c r="N112" s="157"/>
    </row>
    <row r="113" spans="2:17" x14ac:dyDescent="0.3">
      <c r="B113" s="28">
        <v>424413</v>
      </c>
      <c r="C113" s="25" t="s">
        <v>66</v>
      </c>
      <c r="D113" s="29"/>
      <c r="E113" s="29"/>
      <c r="F113" s="29"/>
      <c r="G113" s="29"/>
      <c r="H113" s="64"/>
      <c r="I113" s="265">
        <v>15000</v>
      </c>
      <c r="J113" s="176">
        <v>6760.71</v>
      </c>
      <c r="K113" s="189">
        <f t="shared" si="7"/>
        <v>45.071399999999997</v>
      </c>
      <c r="L113" s="189">
        <v>15000</v>
      </c>
      <c r="M113" s="121"/>
      <c r="N113" s="157"/>
    </row>
    <row r="114" spans="2:17" ht="15.5" thickBot="1" x14ac:dyDescent="0.35">
      <c r="B114" s="111"/>
      <c r="C114" s="112" t="s">
        <v>67</v>
      </c>
      <c r="D114" s="112"/>
      <c r="E114" s="112"/>
      <c r="F114" s="112"/>
      <c r="G114" s="112"/>
      <c r="H114" s="112"/>
      <c r="I114" s="178">
        <f>I102+I108</f>
        <v>330000</v>
      </c>
      <c r="J114" s="178">
        <f>J102+J108</f>
        <v>177639.11</v>
      </c>
      <c r="K114" s="274">
        <f t="shared" si="7"/>
        <v>53.830033333333326</v>
      </c>
      <c r="L114" s="572">
        <f>L102+L108</f>
        <v>304000</v>
      </c>
      <c r="M114" s="359"/>
      <c r="N114" s="110"/>
    </row>
    <row r="115" spans="2:17" ht="16" thickTop="1" thickBot="1" x14ac:dyDescent="0.35">
      <c r="B115" s="113"/>
      <c r="C115" s="49"/>
      <c r="D115" s="2"/>
      <c r="E115" s="2"/>
      <c r="F115" s="2"/>
      <c r="G115" s="2"/>
      <c r="H115" s="49"/>
      <c r="I115" s="179"/>
      <c r="J115" s="179"/>
      <c r="K115" s="195"/>
      <c r="L115" s="195"/>
      <c r="M115" s="114"/>
      <c r="N115" s="151"/>
    </row>
    <row r="116" spans="2:17" ht="15.5" thickBot="1" x14ac:dyDescent="0.35">
      <c r="B116" s="323">
        <v>425</v>
      </c>
      <c r="C116" s="48" t="s">
        <v>68</v>
      </c>
      <c r="D116" s="115"/>
      <c r="E116" s="116"/>
      <c r="F116" s="116"/>
      <c r="G116" s="116"/>
      <c r="H116" s="6"/>
      <c r="I116" s="548"/>
      <c r="J116" s="283"/>
      <c r="K116" s="324"/>
      <c r="L116" s="324"/>
      <c r="M116" s="473"/>
    </row>
    <row r="117" spans="2:17" x14ac:dyDescent="0.3">
      <c r="B117" s="102">
        <v>4251</v>
      </c>
      <c r="C117" s="103" t="s">
        <v>69</v>
      </c>
      <c r="D117" s="26"/>
      <c r="E117" s="26"/>
      <c r="F117" s="26"/>
      <c r="G117" s="26"/>
      <c r="H117" s="95"/>
      <c r="I117" s="180">
        <f>SUM(I118:I122)</f>
        <v>270000</v>
      </c>
      <c r="J117" s="180">
        <f>SUM(J118:J122)</f>
        <v>171312.89</v>
      </c>
      <c r="K117" s="191">
        <f t="shared" ref="K117:K122" si="8">J117/I117*100</f>
        <v>63.449218518518521</v>
      </c>
      <c r="L117" s="573">
        <f>SUM(L118:L122)</f>
        <v>260000</v>
      </c>
      <c r="M117" s="469"/>
      <c r="N117" s="142"/>
    </row>
    <row r="118" spans="2:17" ht="14.25" customHeight="1" x14ac:dyDescent="0.3">
      <c r="B118" s="28">
        <v>425112</v>
      </c>
      <c r="C118" s="25" t="s">
        <v>70</v>
      </c>
      <c r="D118" s="29"/>
      <c r="E118" s="29"/>
      <c r="F118" s="4"/>
      <c r="G118" s="29"/>
      <c r="H118" s="29"/>
      <c r="I118" s="169">
        <v>55000</v>
      </c>
      <c r="J118" s="175">
        <v>31505.54</v>
      </c>
      <c r="K118" s="189">
        <f t="shared" si="8"/>
        <v>57.282800000000002</v>
      </c>
      <c r="L118" s="380">
        <v>45000</v>
      </c>
      <c r="M118" s="360"/>
    </row>
    <row r="119" spans="2:17" ht="15" customHeight="1" x14ac:dyDescent="0.3">
      <c r="B119" s="33">
        <v>425111</v>
      </c>
      <c r="C119" s="25" t="s">
        <v>145</v>
      </c>
      <c r="D119" s="29"/>
      <c r="E119" s="29"/>
      <c r="F119" s="29"/>
      <c r="G119" s="29"/>
      <c r="H119" s="64"/>
      <c r="I119" s="265">
        <v>55000</v>
      </c>
      <c r="J119" s="176">
        <v>40945.050000000003</v>
      </c>
      <c r="K119" s="189">
        <f t="shared" si="8"/>
        <v>74.445545454545453</v>
      </c>
      <c r="L119" s="189">
        <v>55000</v>
      </c>
      <c r="M119" s="121"/>
      <c r="N119" s="157"/>
    </row>
    <row r="120" spans="2:17" x14ac:dyDescent="0.3">
      <c r="B120" s="31">
        <v>425131</v>
      </c>
      <c r="C120" s="25" t="s">
        <v>71</v>
      </c>
      <c r="D120" s="29"/>
      <c r="E120" s="29"/>
      <c r="F120" s="29"/>
      <c r="G120" s="29"/>
      <c r="H120" s="29"/>
      <c r="I120" s="169">
        <v>130000</v>
      </c>
      <c r="J120" s="175">
        <v>77929.67</v>
      </c>
      <c r="K120" s="189">
        <f t="shared" si="8"/>
        <v>59.945899999999995</v>
      </c>
      <c r="L120" s="189">
        <v>130000</v>
      </c>
      <c r="M120" s="360"/>
    </row>
    <row r="121" spans="2:17" x14ac:dyDescent="0.3">
      <c r="B121" s="28">
        <v>425141</v>
      </c>
      <c r="C121" s="25" t="s">
        <v>72</v>
      </c>
      <c r="D121" s="29"/>
      <c r="E121" s="29"/>
      <c r="F121" s="29"/>
      <c r="G121" s="29"/>
      <c r="H121" s="29"/>
      <c r="I121" s="265">
        <v>15000</v>
      </c>
      <c r="J121" s="176">
        <v>15664</v>
      </c>
      <c r="K121" s="189">
        <f t="shared" si="8"/>
        <v>104.42666666666666</v>
      </c>
      <c r="L121" s="381">
        <v>20000</v>
      </c>
      <c r="M121" s="121"/>
      <c r="N121" s="157"/>
    </row>
    <row r="122" spans="2:17" x14ac:dyDescent="0.3">
      <c r="B122" s="28">
        <v>425142</v>
      </c>
      <c r="C122" s="25" t="s">
        <v>73</v>
      </c>
      <c r="D122" s="29"/>
      <c r="E122" s="29"/>
      <c r="F122" s="29"/>
      <c r="G122" s="29"/>
      <c r="H122" s="29"/>
      <c r="I122" s="169">
        <v>15000</v>
      </c>
      <c r="J122" s="175">
        <v>5268.63</v>
      </c>
      <c r="K122" s="189">
        <f t="shared" si="8"/>
        <v>35.124200000000002</v>
      </c>
      <c r="L122" s="380">
        <v>10000</v>
      </c>
      <c r="M122" s="360"/>
    </row>
    <row r="123" spans="2:17" x14ac:dyDescent="0.3">
      <c r="B123" s="117"/>
      <c r="C123" s="4"/>
      <c r="D123" s="4"/>
      <c r="E123" s="4"/>
      <c r="F123" s="4"/>
      <c r="G123" s="4"/>
      <c r="H123" s="4"/>
      <c r="I123" s="308"/>
      <c r="J123" s="285"/>
      <c r="K123" s="189"/>
      <c r="L123" s="169"/>
      <c r="M123" s="474"/>
    </row>
    <row r="124" spans="2:17" ht="15" customHeight="1" x14ac:dyDescent="0.3">
      <c r="B124" s="7">
        <v>4252</v>
      </c>
      <c r="C124" s="107" t="s">
        <v>74</v>
      </c>
      <c r="D124" s="8"/>
      <c r="E124" s="8"/>
      <c r="F124" s="8"/>
      <c r="G124" s="8"/>
      <c r="H124" s="8"/>
      <c r="I124" s="549">
        <f>SUM(I125:I128)</f>
        <v>256000</v>
      </c>
      <c r="J124" s="174">
        <f>SUM(J125:J128)</f>
        <v>194276.81999999998</v>
      </c>
      <c r="K124" s="192">
        <f t="shared" ref="K124:K128" si="9">J124/I124*100</f>
        <v>75.889382812499989</v>
      </c>
      <c r="L124" s="574">
        <f>SUM(L125:L128)</f>
        <v>276000</v>
      </c>
      <c r="M124" s="469"/>
      <c r="N124" s="156"/>
    </row>
    <row r="125" spans="2:17" x14ac:dyDescent="0.3">
      <c r="B125" s="28">
        <v>425221</v>
      </c>
      <c r="C125" s="25" t="s">
        <v>75</v>
      </c>
      <c r="D125" s="29"/>
      <c r="E125" s="29"/>
      <c r="F125" s="29"/>
      <c r="G125" s="29"/>
      <c r="H125" s="64"/>
      <c r="I125" s="419">
        <v>130000</v>
      </c>
      <c r="J125" s="175">
        <v>135649.99</v>
      </c>
      <c r="K125" s="189">
        <f t="shared" si="9"/>
        <v>104.34614615384615</v>
      </c>
      <c r="L125" s="381">
        <v>190000</v>
      </c>
      <c r="M125" s="360"/>
    </row>
    <row r="126" spans="2:17" ht="15.5" thickBot="1" x14ac:dyDescent="0.35">
      <c r="B126" s="28">
        <v>425222</v>
      </c>
      <c r="C126" s="25" t="s">
        <v>76</v>
      </c>
      <c r="D126" s="29"/>
      <c r="E126" s="29"/>
      <c r="F126" s="29"/>
      <c r="G126" s="29"/>
      <c r="H126" s="64"/>
      <c r="I126" s="169">
        <v>25000</v>
      </c>
      <c r="J126" s="175">
        <v>18064.919999999998</v>
      </c>
      <c r="K126" s="189">
        <f t="shared" si="9"/>
        <v>72.259679999999989</v>
      </c>
      <c r="L126" s="189">
        <v>25000</v>
      </c>
      <c r="M126" s="360"/>
      <c r="N126" s="157"/>
      <c r="Q126" s="215"/>
    </row>
    <row r="127" spans="2:17" x14ac:dyDescent="0.3">
      <c r="B127" s="28">
        <v>425223</v>
      </c>
      <c r="C127" s="25" t="s">
        <v>77</v>
      </c>
      <c r="D127" s="29"/>
      <c r="E127" s="29"/>
      <c r="F127" s="29"/>
      <c r="G127" s="29"/>
      <c r="H127" s="4"/>
      <c r="I127" s="169">
        <v>1000</v>
      </c>
      <c r="J127" s="175">
        <v>0</v>
      </c>
      <c r="K127" s="189">
        <f t="shared" si="9"/>
        <v>0</v>
      </c>
      <c r="L127" s="189">
        <v>1000</v>
      </c>
      <c r="M127" s="360"/>
    </row>
    <row r="128" spans="2:17" x14ac:dyDescent="0.3">
      <c r="B128" s="28">
        <v>42529</v>
      </c>
      <c r="C128" s="25" t="s">
        <v>78</v>
      </c>
      <c r="D128" s="29"/>
      <c r="E128" s="29"/>
      <c r="F128" s="29"/>
      <c r="G128" s="29"/>
      <c r="H128" s="64"/>
      <c r="I128" s="169">
        <v>100000</v>
      </c>
      <c r="J128" s="175">
        <v>40561.910000000003</v>
      </c>
      <c r="K128" s="189">
        <f t="shared" si="9"/>
        <v>40.561909999999997</v>
      </c>
      <c r="L128" s="380">
        <v>60000</v>
      </c>
      <c r="M128" s="360"/>
      <c r="N128" s="157"/>
    </row>
    <row r="129" spans="2:15" x14ac:dyDescent="0.3">
      <c r="B129" s="15"/>
      <c r="C129" s="2"/>
      <c r="D129" s="2"/>
      <c r="E129" s="2"/>
      <c r="F129" s="2"/>
      <c r="G129" s="2"/>
      <c r="H129" s="2"/>
      <c r="I129" s="182"/>
      <c r="J129" s="177"/>
      <c r="K129" s="189"/>
      <c r="L129" s="189"/>
      <c r="M129" s="414"/>
    </row>
    <row r="130" spans="2:15" x14ac:dyDescent="0.3">
      <c r="B130" s="7">
        <v>4253</v>
      </c>
      <c r="C130" s="107" t="s">
        <v>79</v>
      </c>
      <c r="D130" s="29"/>
      <c r="E130" s="29"/>
      <c r="F130" s="29"/>
      <c r="G130" s="29"/>
      <c r="H130" s="64"/>
      <c r="I130" s="180">
        <f>SUM(I131:I135)</f>
        <v>155000</v>
      </c>
      <c r="J130" s="165">
        <f>SUM(J131:J135)</f>
        <v>88088.44</v>
      </c>
      <c r="K130" s="192">
        <f t="shared" ref="K130:K132" si="10">J130/I130*100</f>
        <v>56.831251612903223</v>
      </c>
      <c r="L130" s="165">
        <f>SUM(L131:L135)</f>
        <v>155000</v>
      </c>
      <c r="M130" s="361"/>
      <c r="N130" s="157"/>
    </row>
    <row r="131" spans="2:15" x14ac:dyDescent="0.3">
      <c r="B131" s="28">
        <v>42531</v>
      </c>
      <c r="C131" s="25" t="s">
        <v>80</v>
      </c>
      <c r="D131" s="29"/>
      <c r="E131" s="29"/>
      <c r="F131" s="29"/>
      <c r="G131" s="29"/>
      <c r="H131" s="64"/>
      <c r="I131" s="285"/>
      <c r="J131" s="284"/>
      <c r="K131" s="189"/>
      <c r="L131" s="169"/>
      <c r="M131" s="118"/>
    </row>
    <row r="132" spans="2:15" x14ac:dyDescent="0.3">
      <c r="B132" s="28">
        <v>42532</v>
      </c>
      <c r="C132" s="25" t="s">
        <v>81</v>
      </c>
      <c r="D132" s="29"/>
      <c r="E132" s="29"/>
      <c r="F132" s="29"/>
      <c r="G132" s="29"/>
      <c r="H132" s="64"/>
      <c r="I132" s="285">
        <v>5000</v>
      </c>
      <c r="J132" s="285"/>
      <c r="K132" s="189">
        <f t="shared" si="10"/>
        <v>0</v>
      </c>
      <c r="L132" s="169">
        <v>5000</v>
      </c>
      <c r="M132" s="118"/>
    </row>
    <row r="133" spans="2:15" x14ac:dyDescent="0.3">
      <c r="B133" s="28">
        <v>42533</v>
      </c>
      <c r="C133" s="25" t="s">
        <v>82</v>
      </c>
      <c r="D133" s="29"/>
      <c r="E133" s="29"/>
      <c r="F133" s="29"/>
      <c r="G133" s="29"/>
      <c r="H133" s="64"/>
      <c r="I133" s="285"/>
      <c r="J133" s="284"/>
      <c r="K133" s="189"/>
      <c r="L133" s="169"/>
      <c r="M133" s="118"/>
    </row>
    <row r="134" spans="2:15" x14ac:dyDescent="0.3">
      <c r="B134" s="28">
        <v>42534</v>
      </c>
      <c r="C134" s="25" t="s">
        <v>83</v>
      </c>
      <c r="D134" s="29"/>
      <c r="E134" s="29"/>
      <c r="F134" s="29"/>
      <c r="G134" s="29"/>
      <c r="H134" s="64"/>
      <c r="I134" s="285">
        <v>30000</v>
      </c>
      <c r="J134" s="284">
        <v>10300</v>
      </c>
      <c r="K134" s="189">
        <f t="shared" ref="K134:K135" si="11">J134/I134*100</f>
        <v>34.333333333333336</v>
      </c>
      <c r="L134" s="169">
        <v>30000</v>
      </c>
      <c r="M134" s="118"/>
    </row>
    <row r="135" spans="2:15" x14ac:dyDescent="0.3">
      <c r="B135" s="28">
        <v>42539</v>
      </c>
      <c r="C135" s="25" t="s">
        <v>84</v>
      </c>
      <c r="D135" s="29"/>
      <c r="E135" s="29"/>
      <c r="F135" s="29"/>
      <c r="G135" s="29"/>
      <c r="H135" s="64"/>
      <c r="I135" s="285">
        <v>120000</v>
      </c>
      <c r="J135" s="284">
        <v>77788.44</v>
      </c>
      <c r="K135" s="189">
        <f t="shared" si="11"/>
        <v>64.823700000000002</v>
      </c>
      <c r="L135" s="169">
        <v>120000</v>
      </c>
      <c r="M135" s="118" t="s">
        <v>202</v>
      </c>
    </row>
    <row r="136" spans="2:15" x14ac:dyDescent="0.3">
      <c r="B136" s="12"/>
      <c r="C136" s="13"/>
      <c r="D136" s="13"/>
      <c r="E136" s="13"/>
      <c r="F136" s="13"/>
      <c r="G136" s="13"/>
      <c r="H136" s="13"/>
      <c r="I136" s="550"/>
      <c r="J136" s="286"/>
      <c r="K136" s="189"/>
      <c r="L136" s="419"/>
      <c r="M136" s="44"/>
    </row>
    <row r="137" spans="2:15" x14ac:dyDescent="0.3">
      <c r="B137" s="7">
        <v>4254</v>
      </c>
      <c r="C137" s="107" t="s">
        <v>85</v>
      </c>
      <c r="D137" s="29"/>
      <c r="E137" s="29"/>
      <c r="F137" s="29"/>
      <c r="G137" s="29"/>
      <c r="H137" s="64"/>
      <c r="I137" s="174">
        <f>SUM(I138:I144)</f>
        <v>240000</v>
      </c>
      <c r="J137" s="174">
        <f>SUM(J138:J144)</f>
        <v>195694.14</v>
      </c>
      <c r="K137" s="192">
        <f t="shared" ref="K137:K139" si="12">J137/I137*100</f>
        <v>81.539225000000002</v>
      </c>
      <c r="L137" s="575">
        <f>SUM(L138:L144)</f>
        <v>271000</v>
      </c>
      <c r="M137" s="361"/>
      <c r="N137" s="156"/>
    </row>
    <row r="138" spans="2:15" x14ac:dyDescent="0.3">
      <c r="B138" s="28">
        <v>42542</v>
      </c>
      <c r="C138" s="25" t="s">
        <v>86</v>
      </c>
      <c r="D138" s="29"/>
      <c r="E138" s="29"/>
      <c r="F138" s="29"/>
      <c r="G138" s="29"/>
      <c r="H138" s="64"/>
      <c r="I138" s="265">
        <v>15000</v>
      </c>
      <c r="J138" s="265">
        <v>10138.39</v>
      </c>
      <c r="K138" s="189">
        <f t="shared" si="12"/>
        <v>67.58926666666666</v>
      </c>
      <c r="L138" s="189">
        <v>15000</v>
      </c>
      <c r="M138" s="121"/>
      <c r="N138" s="157"/>
    </row>
    <row r="139" spans="2:15" x14ac:dyDescent="0.3">
      <c r="B139" s="28">
        <v>42543</v>
      </c>
      <c r="C139" s="25" t="s">
        <v>87</v>
      </c>
      <c r="D139" s="29"/>
      <c r="E139" s="29"/>
      <c r="F139" s="29"/>
      <c r="G139" s="29"/>
      <c r="H139" s="64"/>
      <c r="I139" s="265">
        <v>3000</v>
      </c>
      <c r="J139" s="265"/>
      <c r="K139" s="189">
        <f t="shared" si="12"/>
        <v>0</v>
      </c>
      <c r="L139" s="189">
        <v>3000</v>
      </c>
      <c r="M139" s="121"/>
    </row>
    <row r="140" spans="2:15" x14ac:dyDescent="0.3">
      <c r="B140" s="28">
        <v>42544</v>
      </c>
      <c r="C140" s="25" t="s">
        <v>88</v>
      </c>
      <c r="D140" s="29"/>
      <c r="E140" s="29"/>
      <c r="F140" s="29"/>
      <c r="G140" s="29"/>
      <c r="H140" s="64"/>
      <c r="I140" s="265"/>
      <c r="J140" s="265"/>
      <c r="K140" s="189"/>
      <c r="L140" s="189"/>
      <c r="M140" s="121"/>
    </row>
    <row r="141" spans="2:15" x14ac:dyDescent="0.3">
      <c r="B141" s="28">
        <v>42545</v>
      </c>
      <c r="C141" s="25" t="s">
        <v>89</v>
      </c>
      <c r="D141" s="29"/>
      <c r="E141" s="29"/>
      <c r="F141" s="29"/>
      <c r="G141" s="29"/>
      <c r="H141" s="64"/>
      <c r="I141" s="169">
        <v>100000</v>
      </c>
      <c r="J141" s="169">
        <v>83031.25</v>
      </c>
      <c r="K141" s="189">
        <f t="shared" ref="K141" si="13">J141/I141*100</f>
        <v>83.03125</v>
      </c>
      <c r="L141" s="381">
        <v>111000</v>
      </c>
      <c r="M141" s="360"/>
    </row>
    <row r="142" spans="2:15" x14ac:dyDescent="0.3">
      <c r="B142" s="28">
        <v>42546</v>
      </c>
      <c r="C142" s="25" t="s">
        <v>90</v>
      </c>
      <c r="D142" s="29"/>
      <c r="E142" s="29"/>
      <c r="F142" s="29"/>
      <c r="G142" s="29"/>
      <c r="H142" s="64"/>
      <c r="I142" s="265"/>
      <c r="J142" s="265"/>
      <c r="K142" s="189"/>
      <c r="L142" s="189"/>
      <c r="M142" s="121"/>
      <c r="O142" s="242"/>
    </row>
    <row r="143" spans="2:15" ht="15" customHeight="1" x14ac:dyDescent="0.3">
      <c r="B143" s="28">
        <v>42547</v>
      </c>
      <c r="C143" s="25" t="s">
        <v>91</v>
      </c>
      <c r="D143" s="29"/>
      <c r="E143" s="29"/>
      <c r="F143" s="29"/>
      <c r="G143" s="29"/>
      <c r="H143" s="64"/>
      <c r="I143" s="169">
        <v>2000</v>
      </c>
      <c r="J143" s="169">
        <v>1440</v>
      </c>
      <c r="K143" s="189">
        <f t="shared" ref="K143:K144" si="14">J143/I143*100</f>
        <v>72</v>
      </c>
      <c r="L143" s="189">
        <v>2000</v>
      </c>
      <c r="M143" s="360"/>
      <c r="N143" s="317"/>
    </row>
    <row r="144" spans="2:15" ht="15.5" thickBot="1" x14ac:dyDescent="0.35">
      <c r="B144" s="124">
        <v>425491</v>
      </c>
      <c r="C144" s="125" t="s">
        <v>92</v>
      </c>
      <c r="D144" s="126"/>
      <c r="E144" s="126"/>
      <c r="F144" s="126"/>
      <c r="G144" s="126"/>
      <c r="H144" s="126"/>
      <c r="I144" s="287">
        <v>120000</v>
      </c>
      <c r="J144" s="287">
        <v>101084.5</v>
      </c>
      <c r="K144" s="189">
        <f t="shared" si="14"/>
        <v>84.237083333333331</v>
      </c>
      <c r="L144" s="420">
        <v>140000</v>
      </c>
      <c r="M144" s="360"/>
    </row>
    <row r="145" spans="2:14" x14ac:dyDescent="0.3">
      <c r="B145" s="354"/>
      <c r="C145" s="4"/>
      <c r="D145" s="4"/>
      <c r="E145" s="4"/>
      <c r="F145" s="4"/>
      <c r="G145" s="4"/>
      <c r="H145" s="4"/>
      <c r="I145" s="220"/>
      <c r="J145" s="220"/>
      <c r="K145" s="220"/>
      <c r="L145" s="195"/>
      <c r="M145" s="99"/>
    </row>
    <row r="146" spans="2:14" ht="15.5" thickBot="1" x14ac:dyDescent="0.35">
      <c r="B146" s="354"/>
      <c r="C146" s="4"/>
      <c r="D146" s="4"/>
      <c r="E146" s="4"/>
      <c r="F146" s="4"/>
      <c r="G146" s="4"/>
      <c r="H146" s="4"/>
      <c r="I146" s="220"/>
      <c r="J146" s="220"/>
      <c r="K146" s="364"/>
      <c r="L146" s="195"/>
      <c r="M146" s="99"/>
    </row>
    <row r="147" spans="2:14" ht="25.15" customHeight="1" thickTop="1" thickBot="1" x14ac:dyDescent="0.35">
      <c r="B147" s="328" t="s">
        <v>0</v>
      </c>
      <c r="C147" s="325"/>
      <c r="D147" s="326"/>
      <c r="E147" s="326" t="s">
        <v>1</v>
      </c>
      <c r="F147" s="326"/>
      <c r="G147" s="326"/>
      <c r="H147" s="327"/>
      <c r="I147" s="551" t="s">
        <v>196</v>
      </c>
      <c r="J147" s="329" t="s">
        <v>152</v>
      </c>
      <c r="K147" s="363" t="s">
        <v>153</v>
      </c>
      <c r="L147" s="504" t="s">
        <v>201</v>
      </c>
      <c r="M147" s="127"/>
      <c r="N147" s="150"/>
    </row>
    <row r="148" spans="2:14" x14ac:dyDescent="0.3">
      <c r="B148" s="102">
        <v>4255</v>
      </c>
      <c r="C148" s="103" t="s">
        <v>93</v>
      </c>
      <c r="D148" s="26"/>
      <c r="E148" s="26"/>
      <c r="F148" s="26"/>
      <c r="G148" s="26"/>
      <c r="H148" s="95"/>
      <c r="I148" s="180">
        <f>SUM(I149)</f>
        <v>10000</v>
      </c>
      <c r="J148" s="191">
        <f>SUM(J149)</f>
        <v>10000</v>
      </c>
      <c r="K148" s="365">
        <f t="shared" ref="K148:K149" si="15">J148/I148*100</f>
        <v>100</v>
      </c>
      <c r="L148" s="165">
        <f>SUM(L149)</f>
        <v>10000</v>
      </c>
      <c r="M148" s="361"/>
      <c r="N148" s="233"/>
    </row>
    <row r="149" spans="2:14" x14ac:dyDescent="0.3">
      <c r="B149" s="28">
        <v>42559</v>
      </c>
      <c r="C149" s="25" t="s">
        <v>94</v>
      </c>
      <c r="D149" s="29"/>
      <c r="E149" s="29"/>
      <c r="F149" s="29"/>
      <c r="G149" s="29"/>
      <c r="H149" s="64"/>
      <c r="I149" s="537">
        <v>10000</v>
      </c>
      <c r="J149" s="260">
        <v>10000</v>
      </c>
      <c r="K149" s="189">
        <f t="shared" si="15"/>
        <v>100</v>
      </c>
      <c r="L149" s="189">
        <v>10000</v>
      </c>
      <c r="M149" s="121"/>
      <c r="N149" s="157"/>
    </row>
    <row r="150" spans="2:14" x14ac:dyDescent="0.3">
      <c r="B150" s="15"/>
      <c r="C150" s="2"/>
      <c r="D150" s="2"/>
      <c r="E150" s="2"/>
      <c r="F150" s="2"/>
      <c r="G150" s="2"/>
      <c r="H150" s="2"/>
      <c r="I150" s="182"/>
      <c r="J150" s="261"/>
      <c r="K150" s="189"/>
      <c r="L150" s="189"/>
      <c r="M150" s="414"/>
    </row>
    <row r="151" spans="2:14" x14ac:dyDescent="0.3">
      <c r="B151" s="7">
        <v>4257</v>
      </c>
      <c r="C151" s="107" t="s">
        <v>95</v>
      </c>
      <c r="D151" s="29"/>
      <c r="E151" s="29"/>
      <c r="F151" s="29"/>
      <c r="G151" s="29"/>
      <c r="H151" s="64"/>
      <c r="I151" s="174">
        <f>SUM(I153:I164)</f>
        <v>540000</v>
      </c>
      <c r="J151" s="192">
        <f>SUM(J153:J164)</f>
        <v>290927.59999999998</v>
      </c>
      <c r="K151" s="192">
        <f t="shared" ref="K151" si="16">J151/I151*100</f>
        <v>53.875481481481479</v>
      </c>
      <c r="L151" s="571">
        <f>SUM(L153:L164)</f>
        <v>472759.35</v>
      </c>
      <c r="M151" s="361"/>
      <c r="N151" s="156"/>
    </row>
    <row r="152" spans="2:14" x14ac:dyDescent="0.3">
      <c r="B152" s="85"/>
      <c r="C152" s="25"/>
      <c r="D152" s="29"/>
      <c r="E152" s="29"/>
      <c r="F152" s="29"/>
      <c r="G152" s="29"/>
      <c r="H152" s="64"/>
      <c r="I152" s="174"/>
      <c r="J152" s="192"/>
      <c r="K152" s="189"/>
      <c r="L152" s="189"/>
      <c r="M152" s="361"/>
    </row>
    <row r="153" spans="2:14" x14ac:dyDescent="0.3">
      <c r="B153" s="85">
        <v>425713</v>
      </c>
      <c r="C153" s="25" t="s">
        <v>166</v>
      </c>
      <c r="D153" s="29"/>
      <c r="E153" s="29"/>
      <c r="F153" s="29"/>
      <c r="G153" s="29"/>
      <c r="H153" s="64"/>
      <c r="I153" s="265">
        <v>100000</v>
      </c>
      <c r="J153" s="260">
        <v>89743.25</v>
      </c>
      <c r="K153" s="189">
        <f t="shared" ref="K153:K164" si="17">J153/I153*100</f>
        <v>89.743250000000003</v>
      </c>
      <c r="L153" s="189">
        <v>100000</v>
      </c>
      <c r="M153" s="121"/>
      <c r="N153" s="120"/>
    </row>
    <row r="154" spans="2:14" x14ac:dyDescent="0.3">
      <c r="B154" s="85">
        <v>425731</v>
      </c>
      <c r="C154" s="25" t="s">
        <v>96</v>
      </c>
      <c r="D154" s="29"/>
      <c r="E154" s="29"/>
      <c r="F154" s="29"/>
      <c r="G154" s="29"/>
      <c r="H154" s="29"/>
      <c r="I154" s="537">
        <v>100000</v>
      </c>
      <c r="J154" s="260">
        <v>38000</v>
      </c>
      <c r="K154" s="189">
        <f t="shared" si="17"/>
        <v>38</v>
      </c>
      <c r="L154" s="380">
        <v>60000</v>
      </c>
      <c r="M154" s="121"/>
    </row>
    <row r="155" spans="2:14" x14ac:dyDescent="0.3">
      <c r="B155" s="85">
        <v>425732</v>
      </c>
      <c r="C155" s="25" t="s">
        <v>97</v>
      </c>
      <c r="D155" s="29"/>
      <c r="E155" s="29"/>
      <c r="F155" s="29"/>
      <c r="G155" s="29"/>
      <c r="H155" s="29"/>
      <c r="I155" s="265">
        <v>15000</v>
      </c>
      <c r="J155" s="260"/>
      <c r="K155" s="189">
        <f t="shared" si="17"/>
        <v>0</v>
      </c>
      <c r="L155" s="380">
        <v>10000</v>
      </c>
      <c r="M155" s="121"/>
      <c r="N155" s="106"/>
    </row>
    <row r="156" spans="2:14" x14ac:dyDescent="0.3">
      <c r="B156" s="28">
        <v>42574</v>
      </c>
      <c r="C156" s="25" t="s">
        <v>178</v>
      </c>
      <c r="D156" s="29"/>
      <c r="E156" s="29"/>
      <c r="F156" s="29"/>
      <c r="G156" s="29"/>
      <c r="H156" s="64"/>
      <c r="I156" s="265">
        <v>60000</v>
      </c>
      <c r="J156" s="260">
        <v>41625</v>
      </c>
      <c r="K156" s="189">
        <f t="shared" si="17"/>
        <v>69.375</v>
      </c>
      <c r="L156" s="189">
        <v>60000</v>
      </c>
      <c r="M156" s="121"/>
    </row>
    <row r="157" spans="2:14" x14ac:dyDescent="0.3">
      <c r="B157" s="85">
        <v>42575</v>
      </c>
      <c r="C157" s="25" t="s">
        <v>176</v>
      </c>
      <c r="D157" s="29"/>
      <c r="E157" s="29"/>
      <c r="F157" s="29"/>
      <c r="G157" s="29"/>
      <c r="H157" s="4"/>
      <c r="I157" s="265">
        <v>25000</v>
      </c>
      <c r="J157" s="260">
        <v>23750</v>
      </c>
      <c r="K157" s="189">
        <f t="shared" si="17"/>
        <v>95</v>
      </c>
      <c r="L157" s="380">
        <v>23750</v>
      </c>
      <c r="M157" s="121"/>
    </row>
    <row r="158" spans="2:14" ht="13.5" customHeight="1" x14ac:dyDescent="0.3">
      <c r="B158" s="85"/>
      <c r="C158" s="25"/>
      <c r="D158" s="29"/>
      <c r="E158" s="29"/>
      <c r="F158" s="29"/>
      <c r="G158" s="29"/>
      <c r="H158" s="64"/>
      <c r="I158" s="265"/>
      <c r="J158" s="260"/>
      <c r="K158" s="189"/>
      <c r="L158" s="189"/>
      <c r="M158" s="121"/>
      <c r="N158" s="106"/>
    </row>
    <row r="159" spans="2:14" x14ac:dyDescent="0.3">
      <c r="B159" s="85">
        <v>425772</v>
      </c>
      <c r="C159" s="25" t="s">
        <v>98</v>
      </c>
      <c r="D159" s="29"/>
      <c r="E159" s="29"/>
      <c r="F159" s="29"/>
      <c r="G159" s="29"/>
      <c r="H159" s="29"/>
      <c r="I159" s="265">
        <v>10000</v>
      </c>
      <c r="J159" s="260">
        <v>0</v>
      </c>
      <c r="K159" s="189">
        <f t="shared" si="17"/>
        <v>0</v>
      </c>
      <c r="L159" s="380">
        <v>4000</v>
      </c>
      <c r="M159" s="121"/>
      <c r="N159" s="157"/>
    </row>
    <row r="160" spans="2:14" x14ac:dyDescent="0.3">
      <c r="B160" s="85"/>
      <c r="C160" s="25"/>
      <c r="D160" s="29"/>
      <c r="E160" s="29"/>
      <c r="F160" s="29"/>
      <c r="G160" s="29"/>
      <c r="H160" s="29"/>
      <c r="I160" s="265"/>
      <c r="J160" s="260"/>
      <c r="K160" s="189"/>
      <c r="L160" s="189"/>
      <c r="M160" s="121"/>
      <c r="N160" s="157"/>
    </row>
    <row r="161" spans="2:14" x14ac:dyDescent="0.3">
      <c r="B161" s="85">
        <v>425793</v>
      </c>
      <c r="C161" s="25" t="s">
        <v>99</v>
      </c>
      <c r="D161" s="29"/>
      <c r="E161" s="29"/>
      <c r="F161" s="29"/>
      <c r="G161" s="29"/>
      <c r="H161" s="29"/>
      <c r="I161" s="265">
        <v>120000</v>
      </c>
      <c r="J161" s="260">
        <v>73750</v>
      </c>
      <c r="K161" s="189">
        <f t="shared" si="17"/>
        <v>61.458333333333336</v>
      </c>
      <c r="L161" s="189">
        <v>120000</v>
      </c>
      <c r="M161" s="121"/>
      <c r="N161" s="120"/>
    </row>
    <row r="162" spans="2:14" x14ac:dyDescent="0.3">
      <c r="B162" s="85">
        <v>425794</v>
      </c>
      <c r="C162" s="25" t="s">
        <v>100</v>
      </c>
      <c r="D162" s="29"/>
      <c r="E162" s="29"/>
      <c r="F162" s="29"/>
      <c r="G162" s="29"/>
      <c r="H162" s="29"/>
      <c r="I162" s="265">
        <v>10000</v>
      </c>
      <c r="J162" s="260">
        <v>2550</v>
      </c>
      <c r="K162" s="189">
        <f t="shared" si="17"/>
        <v>25.5</v>
      </c>
      <c r="L162" s="380">
        <v>6000</v>
      </c>
      <c r="M162" s="121"/>
      <c r="N162" s="120"/>
    </row>
    <row r="163" spans="2:14" x14ac:dyDescent="0.3">
      <c r="B163" s="85">
        <v>42579</v>
      </c>
      <c r="C163" s="25" t="s">
        <v>101</v>
      </c>
      <c r="D163" s="29"/>
      <c r="E163" s="29"/>
      <c r="F163" s="29"/>
      <c r="G163" s="29"/>
      <c r="H163" s="64"/>
      <c r="I163" s="265">
        <v>70000</v>
      </c>
      <c r="J163" s="260">
        <v>2500</v>
      </c>
      <c r="K163" s="189">
        <f t="shared" si="17"/>
        <v>3.5714285714285712</v>
      </c>
      <c r="L163" s="189">
        <v>70000</v>
      </c>
      <c r="M163" s="391" t="s">
        <v>212</v>
      </c>
      <c r="N163" s="106"/>
    </row>
    <row r="164" spans="2:14" x14ac:dyDescent="0.3">
      <c r="B164" s="31">
        <v>425796</v>
      </c>
      <c r="C164" s="25" t="s">
        <v>157</v>
      </c>
      <c r="D164" s="8"/>
      <c r="E164" s="8"/>
      <c r="F164" s="8"/>
      <c r="G164" s="8"/>
      <c r="H164" s="8"/>
      <c r="I164" s="265">
        <v>30000</v>
      </c>
      <c r="J164" s="284">
        <v>19009.349999999999</v>
      </c>
      <c r="K164" s="189">
        <f t="shared" si="17"/>
        <v>63.364499999999992</v>
      </c>
      <c r="L164" s="380">
        <v>19009.349999999999</v>
      </c>
      <c r="M164" s="118"/>
      <c r="N164" s="157"/>
    </row>
    <row r="165" spans="2:14" x14ac:dyDescent="0.3">
      <c r="B165" s="31"/>
      <c r="C165" s="4"/>
      <c r="D165" s="2"/>
      <c r="E165" s="2"/>
      <c r="F165" s="2"/>
      <c r="G165" s="2"/>
      <c r="H165" s="8"/>
      <c r="I165" s="296"/>
      <c r="J165" s="291"/>
      <c r="K165" s="189"/>
      <c r="L165" s="189"/>
      <c r="M165" s="122"/>
    </row>
    <row r="166" spans="2:14" x14ac:dyDescent="0.3">
      <c r="B166" s="7">
        <v>4258</v>
      </c>
      <c r="C166" s="107" t="s">
        <v>102</v>
      </c>
      <c r="D166" s="29"/>
      <c r="E166" s="29"/>
      <c r="F166" s="29"/>
      <c r="G166" s="29"/>
      <c r="H166" s="64"/>
      <c r="I166" s="174">
        <f>SUM(I167:I170)</f>
        <v>180000</v>
      </c>
      <c r="J166" s="192">
        <f>SUM(J167:J170)</f>
        <v>167789.12</v>
      </c>
      <c r="K166" s="192">
        <f t="shared" ref="K166:K170" si="18">J166/I166*100</f>
        <v>93.216177777777773</v>
      </c>
      <c r="L166" s="575">
        <f>SUM(L167:L170)</f>
        <v>240000</v>
      </c>
      <c r="M166" s="361"/>
      <c r="N166" s="142"/>
    </row>
    <row r="167" spans="2:14" x14ac:dyDescent="0.3">
      <c r="B167" s="85">
        <v>425811</v>
      </c>
      <c r="C167" s="25" t="s">
        <v>103</v>
      </c>
      <c r="D167" s="29"/>
      <c r="E167" s="29"/>
      <c r="F167" s="29"/>
      <c r="G167" s="29"/>
      <c r="H167" s="64"/>
      <c r="I167" s="169">
        <v>70000</v>
      </c>
      <c r="J167" s="189">
        <v>99971.520000000004</v>
      </c>
      <c r="K167" s="189">
        <f t="shared" si="18"/>
        <v>142.81645714285716</v>
      </c>
      <c r="L167" s="381">
        <v>130000</v>
      </c>
      <c r="M167" s="360"/>
    </row>
    <row r="168" spans="2:14" x14ac:dyDescent="0.3">
      <c r="B168" s="85">
        <v>425812</v>
      </c>
      <c r="C168" s="25" t="s">
        <v>104</v>
      </c>
      <c r="D168" s="29"/>
      <c r="E168" s="29"/>
      <c r="F168" s="29"/>
      <c r="G168" s="29"/>
      <c r="H168" s="4"/>
      <c r="I168" s="169">
        <v>50000</v>
      </c>
      <c r="J168" s="292">
        <v>20539.759999999998</v>
      </c>
      <c r="K168" s="189">
        <f t="shared" si="18"/>
        <v>41.079519999999995</v>
      </c>
      <c r="L168" s="195">
        <v>50000</v>
      </c>
    </row>
    <row r="169" spans="2:14" ht="15.5" thickBot="1" x14ac:dyDescent="0.35">
      <c r="B169" s="28">
        <v>425814</v>
      </c>
      <c r="C169" s="25" t="s">
        <v>189</v>
      </c>
      <c r="D169" s="29"/>
      <c r="E169" s="29"/>
      <c r="F169" s="29"/>
      <c r="G169" s="29"/>
      <c r="H169" s="64"/>
      <c r="I169" s="265">
        <v>35000</v>
      </c>
      <c r="J169" s="260">
        <v>26277.84</v>
      </c>
      <c r="K169" s="189">
        <f t="shared" si="18"/>
        <v>75.079542857142854</v>
      </c>
      <c r="L169" s="169">
        <v>35000</v>
      </c>
      <c r="M169" s="362"/>
    </row>
    <row r="170" spans="2:14" x14ac:dyDescent="0.3">
      <c r="B170" s="31">
        <v>42589</v>
      </c>
      <c r="C170" s="26" t="s">
        <v>105</v>
      </c>
      <c r="D170" s="26"/>
      <c r="E170" s="26"/>
      <c r="F170" s="26"/>
      <c r="G170" s="26"/>
      <c r="H170" s="26"/>
      <c r="I170" s="449">
        <v>25000</v>
      </c>
      <c r="J170" s="263">
        <v>21000</v>
      </c>
      <c r="K170" s="197">
        <f t="shared" si="18"/>
        <v>84</v>
      </c>
      <c r="L170" s="169">
        <v>25000</v>
      </c>
      <c r="M170" s="120"/>
    </row>
    <row r="171" spans="2:14" x14ac:dyDescent="0.3">
      <c r="B171" s="28"/>
      <c r="C171" s="356"/>
      <c r="D171" s="356"/>
      <c r="E171" s="356"/>
      <c r="F171" s="356"/>
      <c r="G171" s="356"/>
      <c r="H171" s="356"/>
      <c r="I171" s="357"/>
      <c r="J171" s="357"/>
      <c r="K171" s="358"/>
      <c r="L171" s="197"/>
      <c r="M171" s="120"/>
    </row>
    <row r="172" spans="2:14" x14ac:dyDescent="0.3">
      <c r="B172" s="505"/>
      <c r="C172" s="107" t="s">
        <v>106</v>
      </c>
      <c r="D172" s="29"/>
      <c r="E172" s="29"/>
      <c r="F172" s="29"/>
      <c r="G172" s="29"/>
      <c r="H172" s="64"/>
      <c r="I172" s="174">
        <f>SUM(I173:I184)</f>
        <v>745000</v>
      </c>
      <c r="J172" s="192">
        <f>SUM(J173:J184)</f>
        <v>461747.21</v>
      </c>
      <c r="K172" s="192">
        <f t="shared" ref="K172:K184" si="19">J172/I172*100</f>
        <v>61.979491275167788</v>
      </c>
      <c r="L172" s="571">
        <f>SUM(L173:L184)</f>
        <v>686931.56</v>
      </c>
      <c r="M172" s="51"/>
    </row>
    <row r="173" spans="2:14" x14ac:dyDescent="0.3">
      <c r="B173" s="7">
        <v>4259</v>
      </c>
      <c r="C173" s="25" t="s">
        <v>146</v>
      </c>
      <c r="D173" s="29"/>
      <c r="E173" s="29"/>
      <c r="F173" s="29"/>
      <c r="G173" s="29"/>
      <c r="H173" s="29"/>
      <c r="I173" s="265">
        <v>100000</v>
      </c>
      <c r="J173" s="260">
        <v>73215.649999999994</v>
      </c>
      <c r="K173" s="189">
        <f t="shared" si="19"/>
        <v>73.215649999999997</v>
      </c>
      <c r="L173" s="189">
        <v>100000</v>
      </c>
      <c r="M173" s="361"/>
    </row>
    <row r="174" spans="2:14" x14ac:dyDescent="0.3">
      <c r="B174" s="85">
        <v>425911</v>
      </c>
      <c r="C174" s="25" t="s">
        <v>107</v>
      </c>
      <c r="D174" s="29"/>
      <c r="E174" s="29"/>
      <c r="F174" s="29"/>
      <c r="G174" s="29"/>
      <c r="H174" s="29"/>
      <c r="I174" s="265">
        <v>20000</v>
      </c>
      <c r="J174" s="260"/>
      <c r="K174" s="189">
        <f t="shared" si="19"/>
        <v>0</v>
      </c>
      <c r="L174" s="380">
        <v>10000</v>
      </c>
      <c r="M174" s="121"/>
    </row>
    <row r="175" spans="2:14" x14ac:dyDescent="0.3">
      <c r="B175" s="85">
        <v>425912</v>
      </c>
      <c r="C175" s="25" t="s">
        <v>108</v>
      </c>
      <c r="D175" s="29"/>
      <c r="E175" s="29"/>
      <c r="F175" s="29"/>
      <c r="G175" s="29"/>
      <c r="H175" s="29"/>
      <c r="I175" s="265">
        <v>20000</v>
      </c>
      <c r="J175" s="260">
        <v>12500</v>
      </c>
      <c r="K175" s="189">
        <f t="shared" si="19"/>
        <v>62.5</v>
      </c>
      <c r="L175" s="381">
        <v>25000</v>
      </c>
      <c r="M175" s="121"/>
      <c r="N175" s="157"/>
    </row>
    <row r="176" spans="2:14" x14ac:dyDescent="0.3">
      <c r="B176" s="85">
        <v>425913</v>
      </c>
      <c r="C176" s="25" t="s">
        <v>165</v>
      </c>
      <c r="D176" s="29"/>
      <c r="E176" s="29"/>
      <c r="F176" s="26"/>
      <c r="G176" s="29"/>
      <c r="H176" s="29"/>
      <c r="I176" s="265">
        <v>30000</v>
      </c>
      <c r="J176" s="260">
        <v>36900</v>
      </c>
      <c r="K176" s="189">
        <f t="shared" si="19"/>
        <v>123</v>
      </c>
      <c r="L176" s="381">
        <v>45000</v>
      </c>
      <c r="M176" s="121"/>
    </row>
    <row r="177" spans="2:15" x14ac:dyDescent="0.3">
      <c r="B177" s="85">
        <v>425914</v>
      </c>
      <c r="C177" s="25" t="s">
        <v>109</v>
      </c>
      <c r="D177" s="29"/>
      <c r="E177" s="29"/>
      <c r="F177" s="4"/>
      <c r="G177" s="29"/>
      <c r="H177" s="29"/>
      <c r="I177" s="265">
        <v>10000</v>
      </c>
      <c r="J177" s="260"/>
      <c r="K177" s="189">
        <f t="shared" si="19"/>
        <v>0</v>
      </c>
      <c r="L177" s="189">
        <v>10000</v>
      </c>
      <c r="M177" s="121"/>
    </row>
    <row r="178" spans="2:15" x14ac:dyDescent="0.3">
      <c r="B178" s="85">
        <v>425915</v>
      </c>
      <c r="C178" s="25" t="s">
        <v>110</v>
      </c>
      <c r="D178" s="29"/>
      <c r="E178" s="29"/>
      <c r="F178" s="29"/>
      <c r="G178" s="29"/>
      <c r="H178" s="64"/>
      <c r="I178" s="537">
        <v>20000</v>
      </c>
      <c r="J178" s="260">
        <v>2100</v>
      </c>
      <c r="K178" s="189">
        <f t="shared" si="19"/>
        <v>10.5</v>
      </c>
      <c r="L178" s="380">
        <v>15000</v>
      </c>
      <c r="M178" s="121"/>
      <c r="N178" s="157"/>
    </row>
    <row r="179" spans="2:15" x14ac:dyDescent="0.3">
      <c r="B179" s="28">
        <v>42592</v>
      </c>
      <c r="C179" s="25" t="s">
        <v>158</v>
      </c>
      <c r="D179" s="29"/>
      <c r="E179" s="29"/>
      <c r="F179" s="29"/>
      <c r="G179" s="29"/>
      <c r="H179" s="64"/>
      <c r="I179" s="265">
        <v>250000</v>
      </c>
      <c r="J179" s="293">
        <v>0</v>
      </c>
      <c r="K179" s="189">
        <v>0</v>
      </c>
      <c r="L179" s="380">
        <v>140000</v>
      </c>
      <c r="M179" s="121"/>
    </row>
    <row r="180" spans="2:15" x14ac:dyDescent="0.3">
      <c r="B180" s="28">
        <v>425992</v>
      </c>
      <c r="C180" s="25" t="s">
        <v>159</v>
      </c>
      <c r="D180" s="29"/>
      <c r="E180" s="29"/>
      <c r="F180" s="29"/>
      <c r="G180" s="29"/>
      <c r="H180" s="64"/>
      <c r="I180" s="536">
        <v>80000</v>
      </c>
      <c r="J180" s="260">
        <v>221275</v>
      </c>
      <c r="K180" s="189">
        <f t="shared" si="19"/>
        <v>276.59375</v>
      </c>
      <c r="L180" s="381">
        <v>221275</v>
      </c>
      <c r="M180" s="121"/>
      <c r="N180" s="157"/>
    </row>
    <row r="181" spans="2:15" x14ac:dyDescent="0.3">
      <c r="B181" s="28">
        <v>425993</v>
      </c>
      <c r="C181" s="35" t="s">
        <v>148</v>
      </c>
      <c r="D181" s="35"/>
      <c r="E181" s="35"/>
      <c r="F181" s="35"/>
      <c r="G181" s="35"/>
      <c r="H181" s="35"/>
      <c r="I181" s="538">
        <v>20000</v>
      </c>
      <c r="J181" s="293">
        <v>0</v>
      </c>
      <c r="K181" s="189">
        <v>0</v>
      </c>
      <c r="L181" s="169">
        <v>0</v>
      </c>
      <c r="M181" s="475"/>
    </row>
    <row r="182" spans="2:15" x14ac:dyDescent="0.3">
      <c r="B182" s="33">
        <v>425994</v>
      </c>
      <c r="C182" s="35" t="s">
        <v>155</v>
      </c>
      <c r="D182" s="35"/>
      <c r="E182" s="35"/>
      <c r="F182" s="35"/>
      <c r="G182" s="35"/>
      <c r="H182" s="35"/>
      <c r="I182" s="538">
        <v>185000</v>
      </c>
      <c r="J182" s="293">
        <v>110656.56</v>
      </c>
      <c r="K182" s="189">
        <f t="shared" si="19"/>
        <v>59.814356756756759</v>
      </c>
      <c r="L182" s="576">
        <v>110656.56</v>
      </c>
      <c r="M182" s="475"/>
    </row>
    <row r="183" spans="2:15" x14ac:dyDescent="0.3">
      <c r="B183" s="33">
        <v>425996</v>
      </c>
      <c r="C183" s="35" t="s">
        <v>191</v>
      </c>
      <c r="D183" s="35"/>
      <c r="E183" s="35"/>
      <c r="F183" s="35"/>
      <c r="G183" s="35"/>
      <c r="H183" s="35"/>
      <c r="I183" s="538">
        <v>0</v>
      </c>
      <c r="J183" s="293">
        <v>0</v>
      </c>
      <c r="K183" s="189">
        <v>0</v>
      </c>
      <c r="L183" s="195">
        <v>0</v>
      </c>
      <c r="M183" s="475"/>
    </row>
    <row r="184" spans="2:15" x14ac:dyDescent="0.3">
      <c r="B184" s="33">
        <v>425997</v>
      </c>
      <c r="C184" s="35" t="s">
        <v>190</v>
      </c>
      <c r="D184" s="35"/>
      <c r="E184" s="35"/>
      <c r="F184" s="35"/>
      <c r="G184" s="35"/>
      <c r="H184" s="35"/>
      <c r="I184" s="538">
        <v>10000</v>
      </c>
      <c r="J184" s="293">
        <v>5100</v>
      </c>
      <c r="K184" s="189">
        <f t="shared" si="19"/>
        <v>51</v>
      </c>
      <c r="L184" s="189">
        <v>10000</v>
      </c>
      <c r="M184" s="121"/>
    </row>
    <row r="185" spans="2:15" ht="15.5" thickBot="1" x14ac:dyDescent="0.35">
      <c r="B185" s="392"/>
      <c r="C185" s="112" t="s">
        <v>111</v>
      </c>
      <c r="D185" s="112"/>
      <c r="E185" s="112"/>
      <c r="F185" s="112"/>
      <c r="G185" s="112"/>
      <c r="H185" s="112"/>
      <c r="I185" s="178">
        <f>SUM(I117+I124+I130+I137+I148+I151+I166+I172)</f>
        <v>2396000</v>
      </c>
      <c r="J185" s="274">
        <f>SUM(J117+J124+J130+J137+J148+J151+J166+J172)</f>
        <v>1579836.22</v>
      </c>
      <c r="K185" s="218">
        <f>J185/I185*100</f>
        <v>65.936403171953245</v>
      </c>
      <c r="L185" s="572">
        <f>SUM(L117+L124+L130+L137+L148+L151+L166+L172)</f>
        <v>2371690.91</v>
      </c>
      <c r="M185" s="459"/>
    </row>
    <row r="186" spans="2:15" ht="16" thickTop="1" thickBot="1" x14ac:dyDescent="0.35">
      <c r="B186" s="347"/>
      <c r="C186" s="349"/>
      <c r="D186" s="350"/>
      <c r="E186" s="350"/>
      <c r="F186" s="350"/>
      <c r="G186" s="350"/>
      <c r="H186" s="350"/>
      <c r="I186" s="552"/>
      <c r="J186" s="409"/>
      <c r="K186" s="198"/>
      <c r="L186" s="412"/>
      <c r="M186" s="475"/>
    </row>
    <row r="187" spans="2:15" ht="16" thickTop="1" thickBot="1" x14ac:dyDescent="0.35">
      <c r="B187" s="506">
        <v>429</v>
      </c>
      <c r="C187" s="30" t="s">
        <v>112</v>
      </c>
      <c r="D187" s="18"/>
      <c r="E187" s="18"/>
      <c r="F187" s="18"/>
      <c r="G187" s="18"/>
      <c r="H187" s="18"/>
      <c r="I187" s="180"/>
      <c r="J187" s="410"/>
      <c r="K187" s="411"/>
      <c r="L187" s="170"/>
      <c r="M187" s="359"/>
      <c r="N187" s="110"/>
    </row>
    <row r="188" spans="2:15" ht="16.899999999999999" customHeight="1" thickBot="1" x14ac:dyDescent="0.35">
      <c r="B188" s="353">
        <v>42914</v>
      </c>
      <c r="C188" s="103" t="s">
        <v>198</v>
      </c>
      <c r="D188" s="26"/>
      <c r="E188" s="26"/>
      <c r="F188" s="26"/>
      <c r="G188" s="26"/>
      <c r="H188" s="95"/>
      <c r="I188" s="174">
        <v>1750000</v>
      </c>
      <c r="J188" s="192">
        <v>1572419.74</v>
      </c>
      <c r="K188" s="192">
        <f>J188/I188*100</f>
        <v>89.852556571428565</v>
      </c>
      <c r="L188" s="417">
        <v>1750000</v>
      </c>
      <c r="O188" s="215"/>
    </row>
    <row r="189" spans="2:15" ht="3.65" hidden="1" customHeight="1" thickBot="1" x14ac:dyDescent="0.35">
      <c r="B189" s="102">
        <v>4291</v>
      </c>
      <c r="C189" s="25" t="s">
        <v>149</v>
      </c>
      <c r="D189" s="29"/>
      <c r="E189" s="29"/>
      <c r="F189" s="29"/>
      <c r="G189" s="29"/>
      <c r="H189" s="64"/>
      <c r="I189" s="169">
        <v>1824000</v>
      </c>
      <c r="J189" s="189">
        <v>900431.67</v>
      </c>
      <c r="K189" s="189">
        <f>J189/I189*100</f>
        <v>49.365771381578952</v>
      </c>
      <c r="L189" s="418"/>
    </row>
    <row r="190" spans="2:15" x14ac:dyDescent="0.3">
      <c r="B190" s="28"/>
      <c r="C190" s="507"/>
      <c r="D190" s="507"/>
      <c r="E190" s="507"/>
      <c r="F190" s="455"/>
      <c r="G190" s="455"/>
      <c r="H190" s="455"/>
      <c r="I190" s="553"/>
      <c r="J190" s="260"/>
      <c r="K190" s="189"/>
      <c r="L190" s="169"/>
      <c r="M190" s="82"/>
    </row>
    <row r="191" spans="2:15" x14ac:dyDescent="0.3">
      <c r="B191" s="486"/>
      <c r="C191" s="107" t="s">
        <v>113</v>
      </c>
      <c r="D191" s="29"/>
      <c r="E191" s="29"/>
      <c r="F191" s="29"/>
      <c r="G191" s="29"/>
      <c r="H191" s="64"/>
      <c r="I191" s="163">
        <f>SUM(I192:I194)</f>
        <v>320000</v>
      </c>
      <c r="J191" s="192">
        <f>SUM(J192:J194)</f>
        <v>95156.58</v>
      </c>
      <c r="K191" s="192">
        <f>J191/I191*100</f>
        <v>29.736431249999999</v>
      </c>
      <c r="L191" s="571">
        <f>SUM(L192:L194)</f>
        <v>300000</v>
      </c>
      <c r="M191" s="361"/>
      <c r="N191" s="156"/>
    </row>
    <row r="192" spans="2:15" x14ac:dyDescent="0.3">
      <c r="B192" s="28">
        <v>429211</v>
      </c>
      <c r="C192" s="25" t="s">
        <v>114</v>
      </c>
      <c r="D192" s="29"/>
      <c r="E192" s="29"/>
      <c r="F192" s="29"/>
      <c r="G192" s="29"/>
      <c r="H192" s="64"/>
      <c r="I192" s="164">
        <v>150000</v>
      </c>
      <c r="J192" s="260">
        <v>80037.58</v>
      </c>
      <c r="K192" s="189">
        <f t="shared" ref="K192" si="20">J192/I192*100</f>
        <v>53.358386666666668</v>
      </c>
      <c r="L192" s="169">
        <v>150000</v>
      </c>
      <c r="M192" s="361"/>
      <c r="N192" s="157"/>
    </row>
    <row r="193" spans="2:14" x14ac:dyDescent="0.3">
      <c r="B193" s="28">
        <v>429211</v>
      </c>
      <c r="C193" s="25" t="s">
        <v>154</v>
      </c>
      <c r="D193" s="29"/>
      <c r="E193" s="29"/>
      <c r="F193" s="29"/>
      <c r="G193" s="29"/>
      <c r="H193" s="64"/>
      <c r="I193" s="530">
        <v>20000</v>
      </c>
      <c r="J193" s="292">
        <v>0</v>
      </c>
      <c r="K193" s="189">
        <v>0</v>
      </c>
      <c r="L193" s="576">
        <v>0</v>
      </c>
      <c r="M193" s="121"/>
    </row>
    <row r="194" spans="2:14" x14ac:dyDescent="0.3">
      <c r="B194" s="28">
        <v>429213</v>
      </c>
      <c r="C194" s="25" t="s">
        <v>181</v>
      </c>
      <c r="D194" s="29"/>
      <c r="E194" s="29"/>
      <c r="F194" s="29"/>
      <c r="G194" s="29"/>
      <c r="H194" s="64"/>
      <c r="I194" s="531">
        <v>150000</v>
      </c>
      <c r="J194" s="294">
        <v>15119</v>
      </c>
      <c r="K194" s="189">
        <f>J194/I194*100</f>
        <v>10.079333333333333</v>
      </c>
      <c r="L194" s="169">
        <v>150000</v>
      </c>
      <c r="M194" s="361"/>
      <c r="N194" s="156"/>
    </row>
    <row r="195" spans="2:14" x14ac:dyDescent="0.3">
      <c r="B195" s="28">
        <v>42929</v>
      </c>
      <c r="C195" s="25"/>
      <c r="D195" s="29"/>
      <c r="E195" s="29"/>
      <c r="F195" s="29"/>
      <c r="G195" s="29"/>
      <c r="H195" s="64"/>
      <c r="I195" s="242"/>
      <c r="J195" s="295"/>
      <c r="K195" s="189"/>
      <c r="L195" s="169"/>
      <c r="M195" s="121"/>
    </row>
    <row r="196" spans="2:14" x14ac:dyDescent="0.3">
      <c r="B196" s="28"/>
      <c r="C196" s="107" t="s">
        <v>115</v>
      </c>
      <c r="D196" s="29"/>
      <c r="E196" s="29"/>
      <c r="F196" s="29"/>
      <c r="G196" s="29"/>
      <c r="H196" s="64"/>
      <c r="I196" s="159">
        <f>SUM(I197:I202)</f>
        <v>63000</v>
      </c>
      <c r="J196" s="261">
        <f>SUM(J197:J202)</f>
        <v>64902.149999999994</v>
      </c>
      <c r="K196" s="192">
        <f t="shared" ref="K196:K204" si="21">J196/I196*100</f>
        <v>103.01928571428572</v>
      </c>
      <c r="L196" s="577">
        <f>SUM(L197:L202)</f>
        <v>72799.56</v>
      </c>
    </row>
    <row r="197" spans="2:14" x14ac:dyDescent="0.3">
      <c r="B197" s="7">
        <v>4293</v>
      </c>
      <c r="C197" s="25" t="s">
        <v>116</v>
      </c>
      <c r="D197" s="29"/>
      <c r="E197" s="29"/>
      <c r="F197" s="29"/>
      <c r="G197" s="29"/>
      <c r="H197" s="29"/>
      <c r="I197" s="265">
        <v>10000</v>
      </c>
      <c r="J197" s="260">
        <v>200</v>
      </c>
      <c r="K197" s="189">
        <f t="shared" si="21"/>
        <v>2</v>
      </c>
      <c r="L197" s="578">
        <v>200</v>
      </c>
      <c r="N197" s="156"/>
    </row>
    <row r="198" spans="2:14" x14ac:dyDescent="0.3">
      <c r="B198" s="85">
        <v>429311</v>
      </c>
      <c r="C198" s="25" t="s">
        <v>117</v>
      </c>
      <c r="D198" s="29"/>
      <c r="E198" s="29"/>
      <c r="F198" s="29"/>
      <c r="G198" s="29"/>
      <c r="H198" s="29"/>
      <c r="I198" s="265">
        <v>1000</v>
      </c>
      <c r="J198" s="260">
        <v>400</v>
      </c>
      <c r="K198" s="189">
        <f t="shared" si="21"/>
        <v>40</v>
      </c>
      <c r="L198" s="169">
        <v>1000</v>
      </c>
      <c r="M198" s="413"/>
    </row>
    <row r="199" spans="2:14" x14ac:dyDescent="0.3">
      <c r="B199" s="85">
        <v>429312</v>
      </c>
      <c r="C199" s="27" t="s">
        <v>118</v>
      </c>
      <c r="D199" s="26"/>
      <c r="E199" s="26"/>
      <c r="F199" s="26"/>
      <c r="G199" s="26"/>
      <c r="H199" s="26"/>
      <c r="I199" s="449">
        <v>9000</v>
      </c>
      <c r="J199" s="263">
        <v>6702.59</v>
      </c>
      <c r="K199" s="189">
        <f t="shared" si="21"/>
        <v>74.473222222222219</v>
      </c>
      <c r="L199" s="169">
        <v>9000</v>
      </c>
      <c r="M199" s="414"/>
      <c r="N199" s="128"/>
    </row>
    <row r="200" spans="2:14" x14ac:dyDescent="0.3">
      <c r="B200" s="24">
        <v>429321</v>
      </c>
      <c r="C200" s="25" t="s">
        <v>119</v>
      </c>
      <c r="D200" s="29"/>
      <c r="E200" s="29"/>
      <c r="F200" s="29"/>
      <c r="G200" s="29"/>
      <c r="H200" s="29"/>
      <c r="I200" s="265">
        <v>27000</v>
      </c>
      <c r="J200" s="260">
        <v>47257.33</v>
      </c>
      <c r="K200" s="189">
        <f t="shared" si="21"/>
        <v>175.02714814814814</v>
      </c>
      <c r="L200" s="420">
        <v>47257.33</v>
      </c>
      <c r="M200" s="121"/>
    </row>
    <row r="201" spans="2:14" x14ac:dyDescent="0.3">
      <c r="B201" s="85">
        <v>429322</v>
      </c>
      <c r="C201" s="35" t="s">
        <v>120</v>
      </c>
      <c r="D201" s="35"/>
      <c r="E201" s="35"/>
      <c r="F201" s="35"/>
      <c r="G201" s="35"/>
      <c r="H201" s="35"/>
      <c r="I201" s="536">
        <v>11000</v>
      </c>
      <c r="J201" s="260">
        <v>10342.23</v>
      </c>
      <c r="K201" s="189">
        <f t="shared" si="21"/>
        <v>94.020272727272726</v>
      </c>
      <c r="L201" s="576">
        <v>10342.23</v>
      </c>
      <c r="M201" s="121"/>
      <c r="N201" s="157"/>
    </row>
    <row r="202" spans="2:14" x14ac:dyDescent="0.3">
      <c r="B202" s="129">
        <v>429323</v>
      </c>
      <c r="C202" s="29" t="s">
        <v>121</v>
      </c>
      <c r="D202" s="29"/>
      <c r="E202" s="29"/>
      <c r="F202" s="29"/>
      <c r="G202" s="29"/>
      <c r="H202" s="224"/>
      <c r="I202" s="260">
        <v>5000</v>
      </c>
      <c r="J202" s="293"/>
      <c r="K202" s="189">
        <f t="shared" si="21"/>
        <v>0</v>
      </c>
      <c r="L202" s="164">
        <v>5000</v>
      </c>
      <c r="M202" s="415"/>
      <c r="N202" s="157"/>
    </row>
    <row r="203" spans="2:14" x14ac:dyDescent="0.3">
      <c r="B203" s="85"/>
      <c r="C203" s="13"/>
      <c r="D203" s="13"/>
      <c r="E203" s="13"/>
      <c r="F203" s="13"/>
      <c r="G203" s="13"/>
      <c r="H203" s="209"/>
      <c r="I203" s="289"/>
      <c r="J203" s="260"/>
      <c r="K203" s="189"/>
      <c r="L203" s="169"/>
      <c r="M203" s="121"/>
    </row>
    <row r="204" spans="2:14" ht="15.5" thickBot="1" x14ac:dyDescent="0.35">
      <c r="B204" s="24"/>
      <c r="C204" s="112" t="s">
        <v>122</v>
      </c>
      <c r="D204" s="112"/>
      <c r="E204" s="112"/>
      <c r="F204" s="112"/>
      <c r="G204" s="112"/>
      <c r="H204" s="112"/>
      <c r="I204" s="178">
        <f>SUM(I187+I191+I196+I188)</f>
        <v>2133000</v>
      </c>
      <c r="J204" s="288">
        <f>SUM(J187+J191+J196+J188)</f>
        <v>1732478.47</v>
      </c>
      <c r="K204" s="219">
        <f t="shared" si="21"/>
        <v>81.222619315518045</v>
      </c>
      <c r="L204" s="572">
        <f>SUM(L187+L191+L196+L188)</f>
        <v>2122799.56</v>
      </c>
      <c r="M204" s="416"/>
      <c r="N204" s="157"/>
    </row>
    <row r="205" spans="2:14" ht="16" thickTop="1" thickBot="1" x14ac:dyDescent="0.35">
      <c r="B205" s="111">
        <v>42</v>
      </c>
      <c r="C205" s="132" t="s">
        <v>123</v>
      </c>
      <c r="D205" s="112"/>
      <c r="E205" s="112"/>
      <c r="F205" s="112"/>
      <c r="G205" s="112"/>
      <c r="H205" s="133"/>
      <c r="I205" s="178">
        <f>SUM(I67+I99+I114+I185+I204)</f>
        <v>6123000</v>
      </c>
      <c r="J205" s="274">
        <f>SUM(J67+J99+J114+J185+J204)</f>
        <v>4064165.49</v>
      </c>
      <c r="K205" s="394">
        <f>J205/I205*100</f>
        <v>66.37539588437042</v>
      </c>
      <c r="L205" s="572">
        <f>SUM(L67+L99+L114+L185+L204)</f>
        <v>5962990.4700000007</v>
      </c>
      <c r="M205" s="416"/>
      <c r="N205" s="157"/>
    </row>
    <row r="206" spans="2:14" ht="16" thickTop="1" thickBot="1" x14ac:dyDescent="0.35">
      <c r="B206" s="347"/>
      <c r="C206" s="134"/>
      <c r="D206" s="9"/>
      <c r="E206" s="9"/>
      <c r="F206" s="9"/>
      <c r="G206" s="9"/>
      <c r="H206" s="2"/>
      <c r="I206" s="455"/>
      <c r="J206" s="256"/>
      <c r="K206" s="290"/>
      <c r="L206" s="195"/>
      <c r="M206" s="416"/>
      <c r="N206" s="151"/>
    </row>
    <row r="207" spans="2:14" ht="16" thickTop="1" thickBot="1" x14ac:dyDescent="0.35">
      <c r="B207" s="393">
        <v>43</v>
      </c>
      <c r="C207" s="88" t="s">
        <v>167</v>
      </c>
      <c r="D207" s="89"/>
      <c r="E207" s="89"/>
      <c r="F207" s="89"/>
      <c r="G207" s="89"/>
      <c r="H207" s="90"/>
      <c r="I207" s="216">
        <v>450000</v>
      </c>
      <c r="J207" s="217">
        <v>118201.03</v>
      </c>
      <c r="K207" s="218">
        <f>J207/I207*100</f>
        <v>26.266895555555553</v>
      </c>
      <c r="L207" s="579">
        <v>350000</v>
      </c>
      <c r="M207" s="359"/>
      <c r="N207" s="131"/>
    </row>
    <row r="208" spans="2:14" ht="16" thickTop="1" thickBot="1" x14ac:dyDescent="0.35">
      <c r="B208" s="351"/>
      <c r="C208" s="13"/>
      <c r="D208" s="13"/>
      <c r="E208" s="13"/>
      <c r="F208" s="13"/>
      <c r="G208" s="13"/>
      <c r="H208" s="13"/>
      <c r="I208" s="166"/>
      <c r="J208" s="296"/>
      <c r="K208" s="189"/>
      <c r="L208" s="195"/>
      <c r="M208" s="476"/>
      <c r="N208" s="98"/>
    </row>
    <row r="209" spans="1:14" ht="16" thickTop="1" thickBot="1" x14ac:dyDescent="0.35">
      <c r="B209" s="102"/>
      <c r="C209" s="18" t="s">
        <v>124</v>
      </c>
      <c r="D209" s="18"/>
      <c r="E209" s="18"/>
      <c r="F209" s="18"/>
      <c r="G209" s="18"/>
      <c r="H209" s="18"/>
      <c r="I209" s="174"/>
      <c r="J209" s="174"/>
      <c r="K209" s="192"/>
      <c r="L209" s="174"/>
      <c r="M209" s="39"/>
    </row>
    <row r="210" spans="1:14" x14ac:dyDescent="0.3">
      <c r="B210" s="85">
        <v>44311</v>
      </c>
      <c r="C210" s="25" t="s">
        <v>125</v>
      </c>
      <c r="D210" s="35"/>
      <c r="E210" s="35"/>
      <c r="F210" s="35"/>
      <c r="G210" s="35"/>
      <c r="H210" s="35"/>
      <c r="I210" s="169">
        <v>50000</v>
      </c>
      <c r="J210" s="293">
        <v>30598.400000000001</v>
      </c>
      <c r="K210" s="189">
        <f>J210/I210*100</f>
        <v>61.19680000000001</v>
      </c>
      <c r="L210" s="197">
        <v>50000</v>
      </c>
      <c r="M210" s="477"/>
      <c r="N210" s="321"/>
    </row>
    <row r="211" spans="1:14" ht="15.5" thickBot="1" x14ac:dyDescent="0.35">
      <c r="B211" s="85">
        <v>443121</v>
      </c>
      <c r="C211" s="126" t="s">
        <v>126</v>
      </c>
      <c r="D211" s="428"/>
      <c r="E211" s="429"/>
      <c r="F211" s="429"/>
      <c r="G211" s="430"/>
      <c r="H211" s="431"/>
      <c r="I211" s="232"/>
      <c r="J211" s="297"/>
      <c r="K211" s="211"/>
      <c r="L211" s="194"/>
      <c r="M211" s="361"/>
    </row>
    <row r="212" spans="1:14" ht="15.5" thickBot="1" x14ac:dyDescent="0.35">
      <c r="B212" s="396">
        <v>44</v>
      </c>
      <c r="C212" s="132" t="s">
        <v>127</v>
      </c>
      <c r="D212" s="426"/>
      <c r="E212" s="426"/>
      <c r="F212" s="426"/>
      <c r="G212" s="112"/>
      <c r="H212" s="133"/>
      <c r="I212" s="158">
        <f>SUM(I210:I211)</f>
        <v>50000</v>
      </c>
      <c r="J212" s="130">
        <f>SUM(J210:J211)</f>
        <v>30598.400000000001</v>
      </c>
      <c r="K212" s="274">
        <f>J212/I212*100</f>
        <v>61.19680000000001</v>
      </c>
      <c r="L212" s="130">
        <f>SUM(L210:L211)</f>
        <v>50000</v>
      </c>
      <c r="M212" s="360"/>
      <c r="N212" s="157"/>
    </row>
    <row r="213" spans="1:14" s="235" customFormat="1" ht="15.5" thickBot="1" x14ac:dyDescent="0.35">
      <c r="B213" s="15"/>
      <c r="C213" s="237"/>
      <c r="D213" s="237"/>
      <c r="E213" s="237"/>
      <c r="F213" s="237"/>
      <c r="G213" s="237"/>
      <c r="H213" s="237"/>
      <c r="I213" s="200"/>
      <c r="J213" s="200"/>
      <c r="K213" s="319"/>
      <c r="L213" s="508"/>
      <c r="M213" s="395"/>
      <c r="N213" s="322"/>
    </row>
    <row r="214" spans="1:14" s="235" customFormat="1" ht="15.5" thickTop="1" x14ac:dyDescent="0.3">
      <c r="B214" s="509"/>
      <c r="C214" s="510" t="s">
        <v>128</v>
      </c>
      <c r="D214" s="510"/>
      <c r="E214" s="510"/>
      <c r="F214" s="510"/>
      <c r="G214" s="510"/>
      <c r="H214" s="510"/>
      <c r="I214" s="511"/>
      <c r="J214" s="512"/>
      <c r="K214" s="513"/>
      <c r="L214" s="514"/>
      <c r="M214" s="478"/>
      <c r="N214" s="243"/>
    </row>
    <row r="215" spans="1:14" s="235" customFormat="1" ht="9" customHeight="1" thickBot="1" x14ac:dyDescent="0.35">
      <c r="A215" s="213"/>
      <c r="B215" s="515"/>
      <c r="C215" s="213"/>
      <c r="D215" s="425"/>
      <c r="E215" s="425"/>
      <c r="F215" s="425"/>
      <c r="G215" s="425"/>
      <c r="H215" s="425"/>
      <c r="I215" s="425"/>
      <c r="J215" s="425"/>
      <c r="K215" s="425"/>
      <c r="L215" s="516"/>
      <c r="M215" s="318"/>
      <c r="N215" s="243"/>
    </row>
    <row r="216" spans="1:14" ht="23.15" customHeight="1" thickBot="1" x14ac:dyDescent="0.35">
      <c r="B216" s="398">
        <v>45</v>
      </c>
      <c r="C216" s="433" t="s">
        <v>129</v>
      </c>
      <c r="D216" s="241"/>
      <c r="E216" s="241"/>
      <c r="F216" s="241"/>
      <c r="G216" s="241"/>
      <c r="H216" s="241"/>
      <c r="I216" s="245"/>
      <c r="J216" s="434"/>
      <c r="K216" s="244"/>
      <c r="L216" s="366"/>
      <c r="M216" s="414"/>
    </row>
    <row r="217" spans="1:14" x14ac:dyDescent="0.3">
      <c r="B217" s="353">
        <v>45115</v>
      </c>
      <c r="C217" s="345" t="s">
        <v>130</v>
      </c>
      <c r="D217" s="18"/>
      <c r="E217" s="18"/>
      <c r="F217" s="18"/>
      <c r="G217" s="18"/>
      <c r="H217" s="18"/>
      <c r="I217" s="432">
        <v>100000</v>
      </c>
      <c r="J217" s="432">
        <v>100000</v>
      </c>
      <c r="K217" s="197">
        <f t="shared" ref="K217:K225" si="22">J217/I217*100</f>
        <v>100</v>
      </c>
      <c r="L217" s="419">
        <v>100000</v>
      </c>
      <c r="M217" s="414"/>
    </row>
    <row r="218" spans="1:14" x14ac:dyDescent="0.3">
      <c r="B218" s="352">
        <v>451116</v>
      </c>
      <c r="C218" s="345" t="s">
        <v>131</v>
      </c>
      <c r="D218" s="346"/>
      <c r="E218" s="346"/>
      <c r="F218" s="346"/>
      <c r="G218" s="346"/>
      <c r="H218" s="346"/>
      <c r="I218" s="348">
        <v>100000</v>
      </c>
      <c r="J218" s="348">
        <v>60000</v>
      </c>
      <c r="K218" s="189">
        <f t="shared" si="22"/>
        <v>60</v>
      </c>
      <c r="L218" s="169">
        <v>100000</v>
      </c>
      <c r="M218" s="421"/>
    </row>
    <row r="219" spans="1:14" x14ac:dyDescent="0.3">
      <c r="B219" s="344">
        <v>451117</v>
      </c>
      <c r="C219" s="27" t="s">
        <v>185</v>
      </c>
      <c r="D219" s="26"/>
      <c r="E219" s="26"/>
      <c r="F219" s="26"/>
      <c r="G219" s="26"/>
      <c r="H219" s="26"/>
      <c r="I219" s="169">
        <v>15000</v>
      </c>
      <c r="J219" s="169">
        <v>23000</v>
      </c>
      <c r="K219" s="189">
        <f t="shared" si="22"/>
        <v>153.33333333333334</v>
      </c>
      <c r="L219" s="420">
        <v>25000</v>
      </c>
      <c r="M219" s="121"/>
    </row>
    <row r="220" spans="1:14" x14ac:dyDescent="0.3">
      <c r="B220" s="344">
        <v>451118</v>
      </c>
      <c r="C220" s="25" t="s">
        <v>194</v>
      </c>
      <c r="D220" s="29"/>
      <c r="E220" s="29"/>
      <c r="F220" s="29"/>
      <c r="G220" s="29"/>
      <c r="H220" s="29"/>
      <c r="I220" s="301">
        <v>60000</v>
      </c>
      <c r="J220" s="301">
        <v>60000</v>
      </c>
      <c r="K220" s="169">
        <f t="shared" si="22"/>
        <v>100</v>
      </c>
      <c r="L220" s="169">
        <v>60000</v>
      </c>
      <c r="M220" s="120"/>
    </row>
    <row r="221" spans="1:14" ht="15.5" thickBot="1" x14ac:dyDescent="0.35">
      <c r="B221" s="24">
        <v>451119</v>
      </c>
      <c r="C221" s="25" t="s">
        <v>177</v>
      </c>
      <c r="D221" s="29"/>
      <c r="E221" s="29"/>
      <c r="F221" s="29"/>
      <c r="G221" s="29"/>
      <c r="H221" s="29"/>
      <c r="I221" s="301">
        <v>200000</v>
      </c>
      <c r="J221" s="301">
        <v>128000</v>
      </c>
      <c r="K221" s="197">
        <f t="shared" si="22"/>
        <v>64</v>
      </c>
      <c r="L221" s="169">
        <v>200000</v>
      </c>
      <c r="M221" s="120"/>
    </row>
    <row r="222" spans="1:14" ht="18.75" customHeight="1" thickBot="1" x14ac:dyDescent="0.35">
      <c r="B222" s="28">
        <v>451120</v>
      </c>
      <c r="C222" s="455" t="s">
        <v>186</v>
      </c>
      <c r="D222" s="29"/>
      <c r="E222" s="29"/>
      <c r="F222" s="25"/>
      <c r="G222" s="29"/>
      <c r="H222" s="29"/>
      <c r="I222" s="301">
        <v>100000</v>
      </c>
      <c r="J222" s="301">
        <v>100000</v>
      </c>
      <c r="K222" s="197">
        <f t="shared" si="22"/>
        <v>100</v>
      </c>
      <c r="L222" s="419">
        <v>100000</v>
      </c>
      <c r="M222" s="135"/>
      <c r="N222" s="150"/>
    </row>
    <row r="223" spans="1:14" ht="18.75" customHeight="1" x14ac:dyDescent="0.3">
      <c r="B223" s="28"/>
      <c r="C223" s="586"/>
      <c r="D223" s="29"/>
      <c r="E223" s="29"/>
      <c r="F223" s="29"/>
      <c r="G223" s="29"/>
      <c r="H223" s="29"/>
      <c r="I223" s="299"/>
      <c r="J223" s="301"/>
      <c r="K223" s="189"/>
      <c r="L223" s="423"/>
      <c r="M223" s="422"/>
      <c r="N223" s="149"/>
    </row>
    <row r="224" spans="1:14" x14ac:dyDescent="0.3">
      <c r="A224" s="455"/>
      <c r="B224" s="85"/>
      <c r="C224" s="25"/>
      <c r="D224" s="29"/>
      <c r="E224" s="29"/>
      <c r="F224" s="29"/>
      <c r="G224" s="29"/>
      <c r="H224" s="29"/>
      <c r="I224" s="300"/>
      <c r="J224" s="265"/>
      <c r="K224" s="189"/>
      <c r="L224" s="169"/>
      <c r="M224" s="414"/>
    </row>
    <row r="225" spans="1:14" ht="15.5" thickBot="1" x14ac:dyDescent="0.35">
      <c r="A225" s="455"/>
      <c r="B225" s="399">
        <v>45</v>
      </c>
      <c r="C225" s="132" t="s">
        <v>132</v>
      </c>
      <c r="D225" s="112"/>
      <c r="E225" s="112"/>
      <c r="F225" s="112"/>
      <c r="G225" s="112"/>
      <c r="H225" s="133"/>
      <c r="I225" s="130">
        <f>SUM(I217:I224)</f>
        <v>575000</v>
      </c>
      <c r="J225" s="130">
        <f>SUM(J217:J224)</f>
        <v>471000</v>
      </c>
      <c r="K225" s="218">
        <f t="shared" si="22"/>
        <v>81.913043478260875</v>
      </c>
      <c r="L225" s="131">
        <f>SUM(L217:L224)</f>
        <v>585000</v>
      </c>
      <c r="M225" s="421"/>
    </row>
    <row r="226" spans="1:14" ht="16" thickTop="1" thickBot="1" x14ac:dyDescent="0.35">
      <c r="A226" s="455"/>
      <c r="B226" s="210"/>
      <c r="C226" s="2"/>
      <c r="D226" s="2"/>
      <c r="E226" s="2"/>
      <c r="F226" s="2"/>
      <c r="G226" s="2"/>
      <c r="H226" s="2"/>
      <c r="I226" s="36"/>
      <c r="J226" s="184"/>
      <c r="K226" s="198"/>
      <c r="L226" s="195"/>
      <c r="M226" s="121"/>
    </row>
    <row r="227" spans="1:14" ht="15.5" thickBot="1" x14ac:dyDescent="0.35">
      <c r="A227" s="455"/>
      <c r="B227" s="424"/>
      <c r="C227" s="241" t="s">
        <v>133</v>
      </c>
      <c r="D227" s="241"/>
      <c r="E227" s="241"/>
      <c r="F227" s="241"/>
      <c r="G227" s="241"/>
      <c r="H227" s="241"/>
      <c r="I227" s="245"/>
      <c r="J227" s="304"/>
      <c r="K227" s="244"/>
      <c r="L227" s="366"/>
      <c r="M227" s="121"/>
    </row>
    <row r="228" spans="1:14" ht="16" thickTop="1" thickBot="1" x14ac:dyDescent="0.35">
      <c r="A228" s="455"/>
      <c r="B228" s="435">
        <v>46</v>
      </c>
      <c r="C228" s="437" t="s">
        <v>134</v>
      </c>
      <c r="D228" s="241"/>
      <c r="E228" s="241"/>
      <c r="F228" s="241"/>
      <c r="G228" s="241"/>
      <c r="H228" s="438"/>
      <c r="I228" s="245">
        <v>2000</v>
      </c>
      <c r="J228" s="245">
        <f>SUM(J229:J232)</f>
        <v>0</v>
      </c>
      <c r="K228" s="244">
        <f>J228/I228*100</f>
        <v>0</v>
      </c>
      <c r="L228" s="580">
        <f>SUM(L229:L231)</f>
        <v>2000</v>
      </c>
      <c r="M228" s="121"/>
      <c r="N228" s="367"/>
    </row>
    <row r="229" spans="1:14" x14ac:dyDescent="0.3">
      <c r="A229" s="455"/>
      <c r="B229" s="368"/>
      <c r="C229" s="27" t="s">
        <v>135</v>
      </c>
      <c r="D229" s="26"/>
      <c r="E229" s="26"/>
      <c r="F229" s="26"/>
      <c r="G229" s="26"/>
      <c r="H229" s="225"/>
      <c r="I229" s="309"/>
      <c r="J229" s="436"/>
      <c r="K229" s="197"/>
      <c r="L229" s="197"/>
      <c r="M229" s="414"/>
    </row>
    <row r="230" spans="1:14" x14ac:dyDescent="0.3">
      <c r="A230" s="455"/>
      <c r="B230" s="369">
        <v>46111</v>
      </c>
      <c r="C230" s="25" t="s">
        <v>136</v>
      </c>
      <c r="D230" s="29"/>
      <c r="E230" s="29"/>
      <c r="F230" s="29"/>
      <c r="G230" s="29"/>
      <c r="H230" s="224"/>
      <c r="I230" s="300"/>
      <c r="J230" s="285"/>
      <c r="K230" s="189"/>
      <c r="L230" s="189"/>
      <c r="M230" s="414"/>
    </row>
    <row r="231" spans="1:14" x14ac:dyDescent="0.3">
      <c r="A231" s="455"/>
      <c r="B231" s="352">
        <v>46141</v>
      </c>
      <c r="C231" s="25" t="s">
        <v>137</v>
      </c>
      <c r="D231" s="29"/>
      <c r="E231" s="29"/>
      <c r="F231" s="29"/>
      <c r="G231" s="29"/>
      <c r="H231" s="224"/>
      <c r="I231" s="265">
        <v>2000</v>
      </c>
      <c r="J231" s="300"/>
      <c r="K231" s="189">
        <f>J231/I231*100</f>
        <v>0</v>
      </c>
      <c r="L231" s="189">
        <v>2000</v>
      </c>
      <c r="M231" s="121"/>
    </row>
    <row r="232" spans="1:14" ht="15.5" thickBot="1" x14ac:dyDescent="0.35">
      <c r="A232" s="455"/>
      <c r="B232" s="31"/>
      <c r="C232" s="2"/>
      <c r="D232" s="2"/>
      <c r="E232" s="2"/>
      <c r="F232" s="2"/>
      <c r="G232" s="2"/>
      <c r="H232" s="240"/>
      <c r="I232" s="302"/>
      <c r="J232" s="305"/>
      <c r="K232" s="189"/>
      <c r="L232" s="194"/>
      <c r="M232" s="359"/>
      <c r="N232" s="131"/>
    </row>
    <row r="233" spans="1:14" ht="16" thickTop="1" thickBot="1" x14ac:dyDescent="0.35">
      <c r="A233" s="455"/>
      <c r="B233" s="7">
        <v>462</v>
      </c>
      <c r="C233" s="20" t="s">
        <v>138</v>
      </c>
      <c r="D233" s="22"/>
      <c r="E233" s="22"/>
      <c r="F233" s="22"/>
      <c r="G233" s="22"/>
      <c r="H233" s="247"/>
      <c r="I233" s="268">
        <f>SUM(I234:I242)</f>
        <v>490000</v>
      </c>
      <c r="J233" s="268">
        <f>SUM(J234:J244)</f>
        <v>974770.92999999993</v>
      </c>
      <c r="K233" s="192">
        <f>J233/I233*100</f>
        <v>198.93284285714284</v>
      </c>
      <c r="L233" s="581">
        <f>SUM(L234:L242)</f>
        <v>1056159</v>
      </c>
      <c r="M233" s="479"/>
    </row>
    <row r="234" spans="1:14" x14ac:dyDescent="0.3">
      <c r="B234" s="28"/>
      <c r="C234" s="455"/>
      <c r="D234" s="27"/>
      <c r="E234" s="26"/>
      <c r="F234" s="26"/>
      <c r="G234" s="26"/>
      <c r="H234" s="225"/>
      <c r="I234" s="300"/>
      <c r="J234" s="306"/>
      <c r="K234" s="189"/>
      <c r="L234" s="195"/>
      <c r="M234" s="480"/>
    </row>
    <row r="235" spans="1:14" x14ac:dyDescent="0.3">
      <c r="B235" s="354">
        <v>46231</v>
      </c>
      <c r="C235" s="25" t="s">
        <v>138</v>
      </c>
      <c r="D235" s="29"/>
      <c r="E235" s="29"/>
      <c r="F235" s="29"/>
      <c r="G235" s="29"/>
      <c r="H235" s="224"/>
      <c r="I235" s="300">
        <v>50000</v>
      </c>
      <c r="J235" s="285">
        <v>8425</v>
      </c>
      <c r="K235" s="189">
        <f t="shared" ref="K235:K240" si="23">J235/I235*100</f>
        <v>16.850000000000001</v>
      </c>
      <c r="L235" s="380">
        <v>20000</v>
      </c>
      <c r="M235" s="481"/>
    </row>
    <row r="236" spans="1:14" x14ac:dyDescent="0.3">
      <c r="B236" s="352">
        <v>462314</v>
      </c>
      <c r="C236" s="25" t="s">
        <v>203</v>
      </c>
      <c r="D236" s="29"/>
      <c r="E236" s="29"/>
      <c r="F236" s="29"/>
      <c r="G236" s="29"/>
      <c r="H236" s="224"/>
      <c r="I236" s="300">
        <v>200000</v>
      </c>
      <c r="J236" s="307">
        <v>134262.5</v>
      </c>
      <c r="K236" s="189">
        <f t="shared" si="23"/>
        <v>67.131249999999994</v>
      </c>
      <c r="L236" s="381">
        <v>240000</v>
      </c>
      <c r="M236" s="457"/>
    </row>
    <row r="237" spans="1:14" x14ac:dyDescent="0.3">
      <c r="B237" s="31">
        <v>462311</v>
      </c>
      <c r="C237" s="34" t="s">
        <v>187</v>
      </c>
      <c r="D237" s="35"/>
      <c r="E237" s="35"/>
      <c r="F237" s="35"/>
      <c r="G237" s="35"/>
      <c r="H237" s="224"/>
      <c r="I237" s="300">
        <v>90000</v>
      </c>
      <c r="J237" s="285">
        <v>71800</v>
      </c>
      <c r="K237" s="189">
        <f t="shared" si="23"/>
        <v>79.777777777777786</v>
      </c>
      <c r="L237" s="381">
        <v>97142</v>
      </c>
      <c r="M237" s="482"/>
    </row>
    <row r="238" spans="1:14" x14ac:dyDescent="0.3">
      <c r="B238" s="28">
        <v>46241</v>
      </c>
      <c r="C238" s="34" t="s">
        <v>188</v>
      </c>
      <c r="D238" s="35"/>
      <c r="E238" s="35"/>
      <c r="F238" s="35"/>
      <c r="G238" s="35"/>
      <c r="H238" s="248"/>
      <c r="I238" s="303">
        <v>100000</v>
      </c>
      <c r="J238" s="285">
        <v>25242.5</v>
      </c>
      <c r="K238" s="189">
        <f t="shared" si="23"/>
        <v>25.2425</v>
      </c>
      <c r="L238" s="380">
        <v>40000</v>
      </c>
      <c r="M238" s="482"/>
    </row>
    <row r="239" spans="1:14" x14ac:dyDescent="0.3">
      <c r="B239" s="28">
        <v>46242</v>
      </c>
      <c r="C239" s="35" t="s">
        <v>206</v>
      </c>
      <c r="D239" s="138"/>
      <c r="E239" s="35"/>
      <c r="F239" s="35"/>
      <c r="G239" s="35"/>
      <c r="H239" s="248"/>
      <c r="I239" s="300"/>
      <c r="J239" s="308"/>
      <c r="K239" s="189">
        <v>0</v>
      </c>
      <c r="L239" s="189"/>
      <c r="M239" s="482" t="s">
        <v>209</v>
      </c>
    </row>
    <row r="240" spans="1:14" x14ac:dyDescent="0.3">
      <c r="B240" s="33">
        <v>46243</v>
      </c>
      <c r="C240" s="35" t="s">
        <v>199</v>
      </c>
      <c r="D240" s="138"/>
      <c r="E240" s="35"/>
      <c r="F240" s="35"/>
      <c r="G240" s="35"/>
      <c r="H240" s="248"/>
      <c r="I240" s="300">
        <v>50000</v>
      </c>
      <c r="J240" s="308">
        <v>42311.11</v>
      </c>
      <c r="K240" s="189">
        <f t="shared" si="23"/>
        <v>84.622219999999999</v>
      </c>
      <c r="L240" s="380">
        <v>42312</v>
      </c>
      <c r="M240" s="391"/>
    </row>
    <row r="241" spans="2:14" x14ac:dyDescent="0.3">
      <c r="B241" s="33">
        <v>46244</v>
      </c>
      <c r="C241" s="35" t="s">
        <v>195</v>
      </c>
      <c r="D241" s="35"/>
      <c r="E241" s="35"/>
      <c r="F241" s="35"/>
      <c r="G241" s="35"/>
      <c r="H241" s="248"/>
      <c r="I241" s="300">
        <v>0</v>
      </c>
      <c r="J241" s="265">
        <v>466704.84</v>
      </c>
      <c r="K241" s="192"/>
      <c r="L241" s="420">
        <v>466705</v>
      </c>
      <c r="M241" s="383"/>
      <c r="N241" s="370"/>
    </row>
    <row r="242" spans="2:14" x14ac:dyDescent="0.3">
      <c r="B242" s="33">
        <v>46245</v>
      </c>
      <c r="C242" s="35" t="s">
        <v>205</v>
      </c>
      <c r="D242" s="35"/>
      <c r="E242" s="35"/>
      <c r="F242" s="35"/>
      <c r="G242" s="35"/>
      <c r="H242" s="248"/>
      <c r="I242" s="300">
        <v>0</v>
      </c>
      <c r="J242" s="265"/>
      <c r="K242" s="192"/>
      <c r="L242" s="420">
        <v>150000</v>
      </c>
      <c r="M242" s="384"/>
      <c r="N242" s="377"/>
    </row>
    <row r="243" spans="2:14" x14ac:dyDescent="0.3">
      <c r="B243" s="33"/>
      <c r="C243" s="35"/>
      <c r="D243" s="35"/>
      <c r="E243" s="35"/>
      <c r="F243" s="35"/>
      <c r="G243" s="35"/>
      <c r="H243" s="248"/>
      <c r="I243" s="300"/>
      <c r="J243" s="265"/>
      <c r="K243" s="192"/>
      <c r="L243" s="420"/>
      <c r="M243" s="384"/>
      <c r="N243" s="377"/>
    </row>
    <row r="244" spans="2:14" x14ac:dyDescent="0.3">
      <c r="B244" s="10">
        <v>463</v>
      </c>
      <c r="C244" s="8" t="s">
        <v>147</v>
      </c>
      <c r="D244" s="29"/>
      <c r="E244" s="29"/>
      <c r="F244" s="29"/>
      <c r="G244" s="29"/>
      <c r="H244" s="248"/>
      <c r="I244" s="302">
        <v>250000</v>
      </c>
      <c r="J244" s="182">
        <v>226024.98</v>
      </c>
      <c r="K244" s="192">
        <f>J244/I244*100</f>
        <v>90.409992000000003</v>
      </c>
      <c r="L244" s="382">
        <v>226024.98</v>
      </c>
      <c r="M244" s="483"/>
      <c r="N244" s="151"/>
    </row>
    <row r="245" spans="2:14" ht="15.5" thickBot="1" x14ac:dyDescent="0.35">
      <c r="B245" s="10"/>
      <c r="C245" s="4"/>
      <c r="D245" s="4"/>
      <c r="E245" s="4"/>
      <c r="F245" s="4"/>
      <c r="G245" s="4"/>
      <c r="H245" s="248"/>
      <c r="I245" s="303"/>
      <c r="J245" s="439"/>
      <c r="K245" s="194"/>
      <c r="L245" s="418"/>
      <c r="M245" s="385"/>
    </row>
    <row r="246" spans="2:14" ht="15.5" thickBot="1" x14ac:dyDescent="0.35">
      <c r="B246" s="517">
        <v>4631</v>
      </c>
      <c r="C246" s="440" t="s">
        <v>139</v>
      </c>
      <c r="D246" s="97"/>
      <c r="E246" s="97"/>
      <c r="F246" s="97"/>
      <c r="G246" s="97"/>
      <c r="H246" s="249"/>
      <c r="I246" s="441">
        <f>SUM(I231+I233+I244)</f>
        <v>742000</v>
      </c>
      <c r="J246" s="441">
        <f>SUM(J231+J233+J244)</f>
        <v>1200795.9099999999</v>
      </c>
      <c r="K246" s="269">
        <f>J246/I246*100</f>
        <v>161.83233288409701</v>
      </c>
      <c r="L246" s="582">
        <f>SUM(L231+L233+L244)</f>
        <v>1284183.98</v>
      </c>
      <c r="M246" s="101"/>
    </row>
    <row r="247" spans="2:14" x14ac:dyDescent="0.3">
      <c r="B247" s="102"/>
      <c r="C247" s="103"/>
      <c r="D247" s="13"/>
      <c r="E247" s="13"/>
      <c r="F247" s="13"/>
      <c r="G247" s="13"/>
      <c r="H247" s="209"/>
      <c r="I247" s="309"/>
      <c r="J247" s="436"/>
      <c r="K247" s="195"/>
      <c r="L247" s="418"/>
      <c r="M247" s="136"/>
      <c r="N247" s="157"/>
    </row>
    <row r="248" spans="2:14" ht="15.5" thickBot="1" x14ac:dyDescent="0.35">
      <c r="B248" s="351">
        <v>47</v>
      </c>
      <c r="C248" s="444" t="s">
        <v>150</v>
      </c>
      <c r="D248" s="2"/>
      <c r="E248" s="2"/>
      <c r="F248" s="2"/>
      <c r="G248" s="2"/>
      <c r="H248" s="240"/>
      <c r="I248" s="445">
        <v>38000</v>
      </c>
      <c r="J248" s="446">
        <f>SUM(J249:J250)</f>
        <v>3200</v>
      </c>
      <c r="K248" s="447">
        <f>J248/I248*100</f>
        <v>8.4210526315789469</v>
      </c>
      <c r="L248" s="583">
        <v>3200</v>
      </c>
      <c r="M248" s="118"/>
    </row>
    <row r="249" spans="2:14" ht="15.5" thickBot="1" x14ac:dyDescent="0.35">
      <c r="B249" s="443"/>
      <c r="C249" s="450"/>
      <c r="D249" s="451"/>
      <c r="E249" s="451"/>
      <c r="F249" s="451"/>
      <c r="G249" s="451"/>
      <c r="H249" s="427"/>
      <c r="I249" s="452"/>
      <c r="J249" s="453"/>
      <c r="K249" s="244"/>
      <c r="L249" s="366"/>
      <c r="M249" s="118"/>
    </row>
    <row r="250" spans="2:14" ht="15.5" thickBot="1" x14ac:dyDescent="0.35">
      <c r="B250" s="442">
        <v>47111</v>
      </c>
      <c r="C250" s="4" t="s">
        <v>163</v>
      </c>
      <c r="D250" s="4"/>
      <c r="E250" s="4"/>
      <c r="F250" s="4"/>
      <c r="G250" s="4"/>
      <c r="H250" s="355"/>
      <c r="I250" s="448">
        <v>38000</v>
      </c>
      <c r="J250" s="449">
        <v>3200</v>
      </c>
      <c r="K250" s="197">
        <f>J250/I250*100</f>
        <v>8.4210526315789469</v>
      </c>
      <c r="L250" s="584">
        <v>3200</v>
      </c>
      <c r="M250" s="39"/>
    </row>
    <row r="251" spans="2:14" ht="15.5" thickBot="1" x14ac:dyDescent="0.35">
      <c r="B251" s="96">
        <v>4</v>
      </c>
      <c r="C251" s="229" t="s">
        <v>140</v>
      </c>
      <c r="D251" s="229"/>
      <c r="E251" s="230"/>
      <c r="F251" s="97"/>
      <c r="G251" s="97"/>
      <c r="H251" s="249"/>
      <c r="I251" s="231">
        <f>SUM(I53+I205+I207+I212+I225+I246+I248)</f>
        <v>9993000</v>
      </c>
      <c r="J251" s="231">
        <f>SUM(J53+J205+J207+J212+J225+J246+J248)</f>
        <v>7339666.4600000009</v>
      </c>
      <c r="K251" s="311">
        <f>J251/I251*100</f>
        <v>73.448078254778352</v>
      </c>
      <c r="L251" s="585">
        <f>SUM(L53+L205+L207+L212+L225+L246+L248)</f>
        <v>10250374.450000001</v>
      </c>
      <c r="M251" s="101"/>
      <c r="N251" s="156"/>
    </row>
    <row r="252" spans="2:14" ht="15.5" thickBot="1" x14ac:dyDescent="0.35">
      <c r="B252" s="442"/>
      <c r="C252" s="593"/>
      <c r="D252" s="594"/>
      <c r="E252" s="594"/>
      <c r="F252" s="594"/>
      <c r="G252" s="594"/>
      <c r="H252" s="595"/>
      <c r="I252" s="310"/>
      <c r="J252" s="314"/>
      <c r="K252" s="312"/>
      <c r="L252" s="518"/>
      <c r="M252" s="136"/>
    </row>
    <row r="253" spans="2:14" ht="15.5" thickBot="1" x14ac:dyDescent="0.35">
      <c r="B253" s="454"/>
      <c r="C253" s="596" t="s">
        <v>192</v>
      </c>
      <c r="D253" s="597"/>
      <c r="E253" s="597"/>
      <c r="F253" s="597"/>
      <c r="G253" s="597"/>
      <c r="H253" s="598"/>
      <c r="I253" s="231"/>
      <c r="J253" s="315">
        <f>SUM(J35-J251)</f>
        <v>2042295.5499999989</v>
      </c>
      <c r="K253" s="313"/>
      <c r="L253" s="397">
        <f>SUM(L35-L251)</f>
        <v>-1.862645149230957E-9</v>
      </c>
      <c r="M253" s="118"/>
    </row>
    <row r="254" spans="2:14" x14ac:dyDescent="0.3">
      <c r="B254" s="400"/>
      <c r="C254" s="401"/>
      <c r="D254" s="208"/>
      <c r="E254" s="208"/>
      <c r="F254" s="208"/>
      <c r="G254" s="208"/>
      <c r="H254" s="208"/>
      <c r="I254" s="200"/>
      <c r="J254" s="214"/>
      <c r="K254" s="320"/>
      <c r="L254" s="312"/>
      <c r="M254" s="118"/>
    </row>
    <row r="255" spans="2:14" x14ac:dyDescent="0.3">
      <c r="B255" s="499"/>
      <c r="C255" s="208"/>
      <c r="D255" s="208"/>
      <c r="E255" s="208"/>
      <c r="F255" s="208"/>
      <c r="G255" s="208"/>
      <c r="H255" s="208"/>
      <c r="I255" s="200"/>
      <c r="J255" s="214"/>
      <c r="K255" s="201"/>
      <c r="L255" s="519"/>
      <c r="M255" s="137"/>
      <c r="N255" s="157"/>
    </row>
    <row r="256" spans="2:14" x14ac:dyDescent="0.3">
      <c r="B256" s="499"/>
      <c r="C256" s="2" t="s">
        <v>141</v>
      </c>
      <c r="D256" s="2"/>
      <c r="E256" s="2"/>
      <c r="F256" s="4"/>
      <c r="G256" s="4"/>
      <c r="H256" s="4"/>
      <c r="I256" s="151"/>
      <c r="J256" s="181"/>
      <c r="K256" s="199"/>
      <c r="L256" s="188"/>
      <c r="M256" s="51"/>
      <c r="N256" s="157"/>
    </row>
    <row r="257" spans="2:14" x14ac:dyDescent="0.3">
      <c r="B257" s="499"/>
      <c r="C257" s="2"/>
      <c r="D257" s="2"/>
      <c r="E257" s="2"/>
      <c r="F257" s="4"/>
      <c r="G257" s="4"/>
      <c r="H257" s="4"/>
      <c r="I257" s="151"/>
      <c r="J257" s="455"/>
      <c r="K257" s="199"/>
      <c r="L257" s="188"/>
      <c r="M257" s="137"/>
      <c r="N257" s="157"/>
    </row>
    <row r="258" spans="2:14" x14ac:dyDescent="0.3">
      <c r="B258" s="354"/>
      <c r="C258" s="1" t="s">
        <v>168</v>
      </c>
      <c r="D258" s="1"/>
      <c r="E258" s="1"/>
      <c r="F258" s="1"/>
      <c r="G258" s="1"/>
      <c r="H258" s="45"/>
      <c r="I258" s="154"/>
      <c r="J258" s="186"/>
      <c r="K258" s="532"/>
      <c r="L258" s="533"/>
      <c r="M258" s="137"/>
      <c r="N258" s="157"/>
    </row>
    <row r="259" spans="2:14" x14ac:dyDescent="0.3">
      <c r="B259" s="354"/>
      <c r="C259" s="1"/>
      <c r="D259" s="1"/>
      <c r="E259" s="1"/>
      <c r="F259" s="1"/>
      <c r="G259" s="1"/>
      <c r="H259" s="146"/>
      <c r="I259" s="151"/>
      <c r="J259" s="186"/>
      <c r="K259" s="532"/>
      <c r="L259" s="533"/>
      <c r="M259" s="137"/>
      <c r="N259" s="157"/>
    </row>
    <row r="260" spans="2:14" x14ac:dyDescent="0.3">
      <c r="B260" s="520"/>
      <c r="C260" s="1" t="s">
        <v>183</v>
      </c>
      <c r="D260" s="1"/>
      <c r="E260" s="1"/>
      <c r="F260" s="1"/>
      <c r="G260" s="1"/>
      <c r="H260" s="45"/>
      <c r="I260" s="154"/>
      <c r="J260" s="186"/>
      <c r="K260" s="207"/>
      <c r="L260" s="521"/>
      <c r="M260" s="139"/>
      <c r="N260" s="156"/>
    </row>
    <row r="261" spans="2:14" x14ac:dyDescent="0.3">
      <c r="B261" s="520"/>
      <c r="C261" s="1"/>
      <c r="D261" s="1"/>
      <c r="E261" s="1"/>
      <c r="F261" s="1"/>
      <c r="G261" s="1"/>
      <c r="H261" s="146"/>
      <c r="I261" s="151"/>
      <c r="J261" s="186"/>
      <c r="K261" s="207"/>
      <c r="L261" s="521"/>
      <c r="M261" s="139"/>
      <c r="N261" s="156"/>
    </row>
    <row r="262" spans="2:14" x14ac:dyDescent="0.3">
      <c r="B262" s="520"/>
      <c r="C262" s="1" t="s">
        <v>182</v>
      </c>
      <c r="D262" s="1"/>
      <c r="E262" s="1"/>
      <c r="F262" s="1"/>
      <c r="G262" s="1"/>
      <c r="H262" s="45"/>
      <c r="I262" s="154"/>
      <c r="J262" s="186"/>
      <c r="K262" s="199"/>
      <c r="L262" s="188"/>
      <c r="M262" s="140"/>
    </row>
    <row r="263" spans="2:14" x14ac:dyDescent="0.3">
      <c r="B263" s="520"/>
      <c r="C263" s="1"/>
      <c r="D263" s="1"/>
      <c r="E263" s="1"/>
      <c r="F263" s="1"/>
      <c r="G263" s="1"/>
      <c r="H263" s="146"/>
      <c r="I263" s="151"/>
      <c r="J263" s="186"/>
      <c r="K263" s="199"/>
      <c r="L263" s="188"/>
      <c r="M263" s="141"/>
    </row>
    <row r="264" spans="2:14" x14ac:dyDescent="0.3">
      <c r="B264" s="520"/>
      <c r="C264" s="1" t="s">
        <v>169</v>
      </c>
      <c r="D264" s="1"/>
      <c r="E264" s="1"/>
      <c r="F264" s="1"/>
      <c r="G264" s="1"/>
      <c r="H264" s="45"/>
      <c r="I264" s="154"/>
      <c r="J264" s="186"/>
      <c r="K264" s="199"/>
      <c r="L264" s="188"/>
      <c r="M264" s="141"/>
    </row>
    <row r="265" spans="2:14" x14ac:dyDescent="0.3">
      <c r="B265" s="520"/>
      <c r="C265" s="1"/>
      <c r="D265" s="1"/>
      <c r="E265" s="1"/>
      <c r="F265" s="1"/>
      <c r="G265" s="1"/>
      <c r="H265" s="146"/>
      <c r="I265" s="151"/>
      <c r="J265" s="186"/>
      <c r="K265" s="199"/>
      <c r="L265" s="188"/>
      <c r="M265" s="141"/>
    </row>
    <row r="266" spans="2:14" x14ac:dyDescent="0.3">
      <c r="B266" s="520"/>
      <c r="C266" s="147" t="s">
        <v>170</v>
      </c>
      <c r="D266" s="1"/>
      <c r="E266" s="1"/>
      <c r="F266" s="1"/>
      <c r="G266" s="1"/>
      <c r="H266" s="18"/>
      <c r="I266" s="154"/>
      <c r="J266" s="183"/>
      <c r="K266" s="199"/>
      <c r="L266" s="188"/>
      <c r="M266" s="14"/>
      <c r="N266" s="156"/>
    </row>
    <row r="267" spans="2:14" x14ac:dyDescent="0.3">
      <c r="B267" s="520"/>
      <c r="C267" s="147"/>
      <c r="D267" s="1"/>
      <c r="E267" s="1"/>
      <c r="F267" s="1"/>
      <c r="G267" s="1"/>
      <c r="H267" s="1"/>
      <c r="I267" s="151"/>
      <c r="J267" s="183"/>
      <c r="K267" s="199"/>
      <c r="L267" s="188"/>
      <c r="M267" s="14"/>
      <c r="N267" s="156"/>
    </row>
    <row r="268" spans="2:14" x14ac:dyDescent="0.3">
      <c r="B268" s="520"/>
      <c r="C268" s="147" t="s">
        <v>180</v>
      </c>
      <c r="D268" s="1"/>
      <c r="E268" s="1"/>
      <c r="F268" s="1"/>
      <c r="G268" s="1"/>
      <c r="H268" s="18"/>
      <c r="I268" s="154"/>
      <c r="J268" s="183"/>
      <c r="K268" s="199"/>
      <c r="L268" s="188"/>
      <c r="M268" s="141"/>
      <c r="N268" s="157"/>
    </row>
    <row r="269" spans="2:14" ht="12" customHeight="1" x14ac:dyDescent="0.3">
      <c r="B269" s="520"/>
      <c r="C269" s="147"/>
      <c r="D269" s="1"/>
      <c r="E269" s="1"/>
      <c r="F269" s="1"/>
      <c r="G269" s="1"/>
      <c r="H269" s="1"/>
      <c r="I269" s="151"/>
      <c r="J269" s="183"/>
      <c r="K269" s="199"/>
      <c r="L269" s="188"/>
      <c r="M269" s="484"/>
      <c r="N269" s="157"/>
    </row>
    <row r="270" spans="2:14" ht="15.5" thickBot="1" x14ac:dyDescent="0.35">
      <c r="B270" s="522"/>
      <c r="C270" s="523"/>
      <c r="D270" s="524"/>
      <c r="E270" s="524"/>
      <c r="F270" s="524"/>
      <c r="G270" s="524"/>
      <c r="H270" s="524"/>
      <c r="I270" s="525"/>
      <c r="J270" s="526"/>
      <c r="K270" s="527"/>
      <c r="L270" s="528"/>
      <c r="M270" s="142"/>
    </row>
    <row r="271" spans="2:14" ht="15.5" thickBot="1" x14ac:dyDescent="0.35">
      <c r="B271" s="147"/>
      <c r="C271" s="2"/>
      <c r="D271" s="2"/>
      <c r="E271" s="2"/>
      <c r="F271" s="2"/>
      <c r="G271" s="2"/>
      <c r="H271" s="37"/>
      <c r="I271" s="151"/>
      <c r="J271" s="185"/>
      <c r="K271" s="199"/>
      <c r="L271" s="199"/>
      <c r="M271" s="143"/>
      <c r="N271" s="144"/>
    </row>
    <row r="272" spans="2:14" s="47" customFormat="1" ht="15.5" thickTop="1" x14ac:dyDescent="0.3">
      <c r="B272" s="147"/>
      <c r="C272" s="148"/>
      <c r="D272" s="148"/>
      <c r="E272" s="148"/>
      <c r="F272" s="148"/>
      <c r="G272" s="148"/>
      <c r="H272" s="148"/>
      <c r="I272" s="123"/>
      <c r="J272" s="167"/>
      <c r="K272" s="167"/>
      <c r="L272" s="167"/>
      <c r="M272" s="37"/>
      <c r="N272" s="145"/>
    </row>
    <row r="273" spans="1:14" s="47" customFormat="1" x14ac:dyDescent="0.3">
      <c r="B273" s="38"/>
      <c r="C273" s="123"/>
      <c r="D273" s="148"/>
      <c r="E273" s="148"/>
      <c r="F273" s="148"/>
      <c r="G273" s="148"/>
      <c r="H273" s="148"/>
      <c r="I273" s="123"/>
      <c r="J273" s="148"/>
      <c r="L273" s="148"/>
      <c r="M273" s="37"/>
      <c r="N273" s="145"/>
    </row>
    <row r="274" spans="1:14" s="47" customFormat="1" x14ac:dyDescent="0.3">
      <c r="B274" s="148"/>
      <c r="C274" s="123"/>
      <c r="D274" s="148"/>
      <c r="E274" s="148"/>
      <c r="F274" s="148"/>
      <c r="G274" s="148"/>
      <c r="H274" s="148"/>
      <c r="I274" s="123"/>
      <c r="J274" s="148"/>
      <c r="L274" s="148"/>
      <c r="M274" s="120"/>
      <c r="N274" s="106"/>
    </row>
    <row r="275" spans="1:14" ht="15.5" thickBot="1" x14ac:dyDescent="0.35">
      <c r="C275" s="123"/>
      <c r="M275" s="39"/>
    </row>
    <row r="276" spans="1:14" x14ac:dyDescent="0.3">
      <c r="C276" s="123"/>
      <c r="M276" s="202"/>
      <c r="N276" s="203"/>
    </row>
    <row r="277" spans="1:14" x14ac:dyDescent="0.3">
      <c r="C277" s="123"/>
      <c r="M277" s="389"/>
      <c r="N277" s="390"/>
    </row>
    <row r="278" spans="1:14" s="206" customFormat="1" x14ac:dyDescent="0.3">
      <c r="A278" s="213"/>
      <c r="B278" s="148"/>
      <c r="C278" s="387"/>
      <c r="D278" s="148"/>
      <c r="E278" s="388"/>
      <c r="F278" s="148"/>
      <c r="G278" s="148"/>
      <c r="H278" s="148"/>
      <c r="I278" s="387"/>
      <c r="J278" s="167"/>
      <c r="K278" s="167"/>
      <c r="L278" s="167"/>
      <c r="M278" s="204"/>
      <c r="N278" s="205"/>
    </row>
    <row r="279" spans="1:14" s="206" customFormat="1" x14ac:dyDescent="0.3">
      <c r="A279" s="213"/>
      <c r="B279" s="148"/>
      <c r="C279" s="123"/>
      <c r="D279" s="148"/>
      <c r="E279" s="148"/>
      <c r="F279" s="148"/>
      <c r="G279" s="148"/>
      <c r="H279" s="148"/>
      <c r="I279" s="123"/>
      <c r="J279" s="167"/>
      <c r="K279" s="167"/>
      <c r="L279" s="167"/>
      <c r="M279" s="204"/>
      <c r="N279" s="205"/>
    </row>
    <row r="280" spans="1:14" s="213" customFormat="1" x14ac:dyDescent="0.3">
      <c r="B280" s="148"/>
      <c r="C280" s="123"/>
      <c r="D280" s="148"/>
      <c r="E280" s="148"/>
      <c r="F280" s="148"/>
      <c r="G280" s="148"/>
      <c r="H280" s="148"/>
      <c r="I280" s="123"/>
      <c r="J280" s="167"/>
      <c r="K280" s="167"/>
      <c r="L280" s="167"/>
      <c r="M280" s="200"/>
      <c r="N280" s="212"/>
    </row>
    <row r="281" spans="1:14" s="213" customFormat="1" x14ac:dyDescent="0.3">
      <c r="B281" s="148"/>
      <c r="C281" s="123"/>
      <c r="D281" s="148"/>
      <c r="E281" s="148"/>
      <c r="F281" s="148"/>
      <c r="G281" s="148"/>
      <c r="H281" s="148"/>
      <c r="I281" s="123"/>
      <c r="J281" s="167"/>
      <c r="K281" s="167"/>
      <c r="L281" s="167"/>
      <c r="M281" s="200"/>
      <c r="N281" s="212"/>
    </row>
    <row r="282" spans="1:14" ht="20.149999999999999" customHeight="1" x14ac:dyDescent="0.3">
      <c r="C282" s="123"/>
      <c r="M282" s="51"/>
    </row>
    <row r="283" spans="1:14" ht="20.149999999999999" customHeight="1" x14ac:dyDescent="0.3">
      <c r="C283" s="123"/>
      <c r="M283" s="51"/>
    </row>
    <row r="284" spans="1:14" ht="20.149999999999999" customHeight="1" x14ac:dyDescent="0.3">
      <c r="C284" s="123"/>
      <c r="M284" s="532"/>
    </row>
    <row r="285" spans="1:14" ht="20.149999999999999" customHeight="1" x14ac:dyDescent="0.3">
      <c r="C285" s="123"/>
      <c r="M285" s="534"/>
    </row>
    <row r="286" spans="1:14" ht="20.149999999999999" customHeight="1" x14ac:dyDescent="0.3">
      <c r="C286" s="123"/>
      <c r="M286" s="535"/>
    </row>
    <row r="287" spans="1:14" ht="20.149999999999999" customHeight="1" x14ac:dyDescent="0.3">
      <c r="M287" s="146"/>
    </row>
    <row r="288" spans="1:14" ht="20.149999999999999" customHeight="1" x14ac:dyDescent="0.3">
      <c r="M288" s="79"/>
    </row>
    <row r="289" spans="13:13" ht="20.149999999999999" customHeight="1" x14ac:dyDescent="0.3">
      <c r="M289" s="79"/>
    </row>
    <row r="290" spans="13:13" ht="20.149999999999999" customHeight="1" x14ac:dyDescent="0.3">
      <c r="M290" s="79"/>
    </row>
    <row r="291" spans="13:13" ht="20.149999999999999" customHeight="1" x14ac:dyDescent="0.3">
      <c r="M291" s="79"/>
    </row>
    <row r="292" spans="13:13" ht="20.149999999999999" customHeight="1" x14ac:dyDescent="0.3">
      <c r="M292" s="37"/>
    </row>
  </sheetData>
  <mergeCells count="5">
    <mergeCell ref="B1:K1"/>
    <mergeCell ref="B3:K3"/>
    <mergeCell ref="B4:K4"/>
    <mergeCell ref="C252:H252"/>
    <mergeCell ref="C253:H253"/>
  </mergeCells>
  <phoneticPr fontId="7" type="noConversion"/>
  <pageMargins left="0.75" right="0.75" top="1" bottom="1" header="0.5" footer="0.5"/>
  <pageSetup paperSize="9" scale="61" fitToHeight="0" orientation="portrait" r:id="rId1"/>
  <headerFooter alignWithMargins="0"/>
  <rowBreaks count="3" manualBreakCount="3">
    <brk id="68" min="1" max="12" man="1"/>
    <brk id="144" min="1" max="12" man="1"/>
    <brk id="213" min="1" max="12" man="1"/>
  </rowBreaks>
  <colBreaks count="1" manualBreakCount="1">
    <brk id="12" max="287" man="1"/>
  </colBreaks>
  <ignoredErrors>
    <ignoredError sqref="K13 K39 K43 K48 K53 K67 K72 K95 K99 K102 K108 K114 K117 K124 K130 K137 K148 K151 K166 K172 K185 K191 K196 K204:K205 K212 K225 K246 K2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C20"/>
  <sheetViews>
    <sheetView workbookViewId="0">
      <selection activeCell="C19" sqref="C19"/>
    </sheetView>
  </sheetViews>
  <sheetFormatPr defaultRowHeight="12.5" x14ac:dyDescent="0.25"/>
  <cols>
    <col min="3" max="3" width="9.81640625" bestFit="1" customWidth="1"/>
  </cols>
  <sheetData>
    <row r="1" spans="3:3" ht="13" thickBot="1" x14ac:dyDescent="0.3"/>
    <row r="2" spans="3:3" ht="13" thickBot="1" x14ac:dyDescent="0.3">
      <c r="C2" s="40">
        <v>6150</v>
      </c>
    </row>
    <row r="3" spans="3:3" ht="13" thickBot="1" x14ac:dyDescent="0.3">
      <c r="C3" s="41">
        <v>26250</v>
      </c>
    </row>
    <row r="4" spans="3:3" ht="13" thickBot="1" x14ac:dyDescent="0.3">
      <c r="C4" s="41">
        <v>6200</v>
      </c>
    </row>
    <row r="5" spans="3:3" ht="13" thickBot="1" x14ac:dyDescent="0.3">
      <c r="C5" s="41">
        <v>31486.77</v>
      </c>
    </row>
    <row r="6" spans="3:3" ht="13" thickBot="1" x14ac:dyDescent="0.3">
      <c r="C6" s="41">
        <v>12500</v>
      </c>
    </row>
    <row r="7" spans="3:3" ht="13" thickBot="1" x14ac:dyDescent="0.3">
      <c r="C7" s="41">
        <v>35000</v>
      </c>
    </row>
    <row r="8" spans="3:3" ht="13" thickBot="1" x14ac:dyDescent="0.3">
      <c r="C8" s="41">
        <v>56250</v>
      </c>
    </row>
    <row r="9" spans="3:3" ht="13" thickBot="1" x14ac:dyDescent="0.3">
      <c r="C9" s="41">
        <v>8000</v>
      </c>
    </row>
    <row r="10" spans="3:3" ht="13" thickBot="1" x14ac:dyDescent="0.3">
      <c r="C10" s="41">
        <v>72637</v>
      </c>
    </row>
    <row r="11" spans="3:3" ht="13" thickBot="1" x14ac:dyDescent="0.3">
      <c r="C11" s="41">
        <v>4386</v>
      </c>
    </row>
    <row r="12" spans="3:3" ht="13" thickBot="1" x14ac:dyDescent="0.3">
      <c r="C12" s="41">
        <v>13225.8</v>
      </c>
    </row>
    <row r="13" spans="3:3" ht="13" thickBot="1" x14ac:dyDescent="0.3">
      <c r="C13" s="41">
        <v>2130</v>
      </c>
    </row>
    <row r="14" spans="3:3" x14ac:dyDescent="0.25">
      <c r="C14" s="42">
        <v>30000</v>
      </c>
    </row>
    <row r="15" spans="3:3" x14ac:dyDescent="0.25">
      <c r="C15" s="42">
        <v>31500</v>
      </c>
    </row>
    <row r="16" spans="3:3" ht="13" thickBot="1" x14ac:dyDescent="0.3">
      <c r="C16" s="43"/>
    </row>
    <row r="17" spans="3:3" ht="13" thickBot="1" x14ac:dyDescent="0.3">
      <c r="C17" s="41">
        <v>10700</v>
      </c>
    </row>
    <row r="18" spans="3:3" ht="13" thickBot="1" x14ac:dyDescent="0.3">
      <c r="C18" s="41">
        <v>6720</v>
      </c>
    </row>
    <row r="19" spans="3:3" ht="13" thickBot="1" x14ac:dyDescent="0.3">
      <c r="C19" s="41">
        <v>17192</v>
      </c>
    </row>
    <row r="20" spans="3:3" x14ac:dyDescent="0.25">
      <c r="C20" s="3">
        <f>SUM(C2:C19)</f>
        <v>370327.57</v>
      </c>
    </row>
  </sheetData>
  <phoneticPr fontId="7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Rebalans 2021.</vt:lpstr>
      <vt:lpstr>Sheet3</vt:lpstr>
      <vt:lpstr>'Rebalans 2021.'!Print_Area</vt:lpstr>
    </vt:vector>
  </TitlesOfParts>
  <Company>komora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</dc:creator>
  <cp:lastModifiedBy>vlasta</cp:lastModifiedBy>
  <cp:lastPrinted>2021-10-15T09:18:55Z</cp:lastPrinted>
  <dcterms:created xsi:type="dcterms:W3CDTF">2011-11-24T13:30:45Z</dcterms:created>
  <dcterms:modified xsi:type="dcterms:W3CDTF">2021-11-16T14:45:28Z</dcterms:modified>
</cp:coreProperties>
</file>