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asta\Documents\POVJERENSTVA\POVJERENSTVO ZA FINANCIJE\"/>
    </mc:Choice>
  </mc:AlternateContent>
  <xr:revisionPtr revIDLastSave="0" documentId="13_ncr:1_{6C00FF53-2C4B-423E-898A-C179EBED0FE9}" xr6:coauthVersionLast="47" xr6:coauthVersionMax="47" xr10:uidLastSave="{00000000-0000-0000-0000-000000000000}"/>
  <bookViews>
    <workbookView xWindow="-108" yWindow="-108" windowWidth="20376" windowHeight="12096" xr2:uid="{00000000-000D-0000-FFFF-FFFF00000000}"/>
  </bookViews>
  <sheets>
    <sheet name="IZVRSENJE 2024" sheetId="3" r:id="rId1"/>
  </sheets>
  <definedNames>
    <definedName name="_xlnm.Print_Area" localSheetId="0">'IZVRSENJE 2024'!$A$1:$M$240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6" i="3" l="1"/>
  <c r="I24" i="3"/>
  <c r="I28" i="3"/>
  <c r="J218" i="3" l="1"/>
  <c r="J229" i="3" s="1"/>
  <c r="J213" i="3"/>
  <c r="J210" i="3"/>
  <c r="J198" i="3"/>
  <c r="J193" i="3"/>
  <c r="J180" i="3"/>
  <c r="J175" i="3"/>
  <c r="J172" i="3"/>
  <c r="J156" i="3"/>
  <c r="J150" i="3"/>
  <c r="J135" i="3"/>
  <c r="J132" i="3"/>
  <c r="J124" i="3"/>
  <c r="J118" i="3"/>
  <c r="J113" i="3"/>
  <c r="J107" i="3"/>
  <c r="J99" i="3"/>
  <c r="J93" i="3"/>
  <c r="J88" i="3"/>
  <c r="J64" i="3"/>
  <c r="J59" i="3"/>
  <c r="J42" i="3"/>
  <c r="J37" i="3"/>
  <c r="J33" i="3"/>
  <c r="J24" i="3"/>
  <c r="J21" i="3"/>
  <c r="J17" i="3"/>
  <c r="J11" i="3"/>
  <c r="J91" i="3" l="1"/>
  <c r="J28" i="3"/>
  <c r="J29" i="3" s="1"/>
  <c r="K21" i="3"/>
  <c r="J105" i="3"/>
  <c r="J169" i="3"/>
  <c r="J45" i="3"/>
  <c r="J188" i="3"/>
  <c r="J189" i="3" l="1"/>
  <c r="J231" i="3" s="1"/>
  <c r="J233" i="3" s="1"/>
  <c r="K85" i="3"/>
  <c r="K122" i="3"/>
  <c r="K225" i="3"/>
  <c r="K220" i="3"/>
  <c r="K221" i="3"/>
  <c r="K222" i="3"/>
  <c r="K223" i="3"/>
  <c r="K224" i="3"/>
  <c r="K227" i="3"/>
  <c r="K123" i="3"/>
  <c r="I64" i="3" l="1"/>
  <c r="I37" i="3"/>
  <c r="K143" i="3"/>
  <c r="K209" i="3"/>
  <c r="I180" i="3"/>
  <c r="K120" i="3"/>
  <c r="K52" i="3" l="1"/>
  <c r="K117" i="3"/>
  <c r="K55" i="3"/>
  <c r="K49" i="3"/>
  <c r="K165" i="3"/>
  <c r="I172" i="3"/>
  <c r="I193" i="3"/>
  <c r="K193" i="3" l="1"/>
  <c r="I218" i="3" l="1"/>
  <c r="I213" i="3"/>
  <c r="I210" i="3"/>
  <c r="K207" i="3"/>
  <c r="K206" i="3"/>
  <c r="K205" i="3"/>
  <c r="K204" i="3"/>
  <c r="K203" i="3"/>
  <c r="I198" i="3"/>
  <c r="K197" i="3"/>
  <c r="K191" i="3"/>
  <c r="K186" i="3"/>
  <c r="K185" i="3"/>
  <c r="K184" i="3"/>
  <c r="K183" i="3"/>
  <c r="K182" i="3"/>
  <c r="K181" i="3"/>
  <c r="K178" i="3"/>
  <c r="K176" i="3"/>
  <c r="I175" i="3"/>
  <c r="K173" i="3"/>
  <c r="K167" i="3"/>
  <c r="K166" i="3"/>
  <c r="K164" i="3"/>
  <c r="K163" i="3"/>
  <c r="K162" i="3"/>
  <c r="K160" i="3"/>
  <c r="K159" i="3"/>
  <c r="K158" i="3"/>
  <c r="K157" i="3"/>
  <c r="I156" i="3"/>
  <c r="K154" i="3"/>
  <c r="K153" i="3"/>
  <c r="K152" i="3"/>
  <c r="K151" i="3"/>
  <c r="I150" i="3"/>
  <c r="K147" i="3"/>
  <c r="K146" i="3"/>
  <c r="K145" i="3"/>
  <c r="K141" i="3"/>
  <c r="K140" i="3"/>
  <c r="K139" i="3"/>
  <c r="K138" i="3"/>
  <c r="K137" i="3"/>
  <c r="I135" i="3"/>
  <c r="K133" i="3"/>
  <c r="I132" i="3"/>
  <c r="K129" i="3"/>
  <c r="K128" i="3"/>
  <c r="K127" i="3"/>
  <c r="K125" i="3"/>
  <c r="I124" i="3"/>
  <c r="I118" i="3"/>
  <c r="K116" i="3"/>
  <c r="K115" i="3"/>
  <c r="K114" i="3"/>
  <c r="I113" i="3"/>
  <c r="K112" i="3"/>
  <c r="K111" i="3"/>
  <c r="K110" i="3"/>
  <c r="K109" i="3"/>
  <c r="K108" i="3"/>
  <c r="I107" i="3"/>
  <c r="K104" i="3"/>
  <c r="K103" i="3"/>
  <c r="K101" i="3"/>
  <c r="K100" i="3"/>
  <c r="I99" i="3"/>
  <c r="K97" i="3"/>
  <c r="K96" i="3"/>
  <c r="K95" i="3"/>
  <c r="K94" i="3"/>
  <c r="I93" i="3"/>
  <c r="K90" i="3"/>
  <c r="K89" i="3"/>
  <c r="I88" i="3"/>
  <c r="K84" i="3"/>
  <c r="K83" i="3"/>
  <c r="K82" i="3"/>
  <c r="K80" i="3"/>
  <c r="K79" i="3"/>
  <c r="K78" i="3"/>
  <c r="K77" i="3"/>
  <c r="K76" i="3"/>
  <c r="K75" i="3"/>
  <c r="K74" i="3"/>
  <c r="K73" i="3"/>
  <c r="K72" i="3"/>
  <c r="K71" i="3"/>
  <c r="K69" i="3"/>
  <c r="K68" i="3"/>
  <c r="K67" i="3"/>
  <c r="K66" i="3"/>
  <c r="K65" i="3"/>
  <c r="K64" i="3"/>
  <c r="I59" i="3"/>
  <c r="K58" i="3"/>
  <c r="K57" i="3"/>
  <c r="K56" i="3"/>
  <c r="K54" i="3"/>
  <c r="K53" i="3"/>
  <c r="K51" i="3"/>
  <c r="K50" i="3"/>
  <c r="K43" i="3"/>
  <c r="I42" i="3"/>
  <c r="K40" i="3"/>
  <c r="K39" i="3"/>
  <c r="K34" i="3"/>
  <c r="I33" i="3"/>
  <c r="K27" i="3"/>
  <c r="K22" i="3"/>
  <c r="I17" i="3"/>
  <c r="K15" i="3"/>
  <c r="I11" i="3"/>
  <c r="K10" i="3"/>
  <c r="K9" i="3"/>
  <c r="I29" i="3" l="1"/>
  <c r="I229" i="3"/>
  <c r="K218" i="3"/>
  <c r="K28" i="3"/>
  <c r="K42" i="3"/>
  <c r="K59" i="3"/>
  <c r="K135" i="3"/>
  <c r="K156" i="3"/>
  <c r="I105" i="3"/>
  <c r="I45" i="3"/>
  <c r="K37" i="3"/>
  <c r="K180" i="3"/>
  <c r="K210" i="3"/>
  <c r="K11" i="3"/>
  <c r="K99" i="3"/>
  <c r="K124" i="3"/>
  <c r="K150" i="3"/>
  <c r="I169" i="3"/>
  <c r="K132" i="3"/>
  <c r="K33" i="3"/>
  <c r="I91" i="3"/>
  <c r="K118" i="3"/>
  <c r="K175" i="3"/>
  <c r="K88" i="3"/>
  <c r="K93" i="3"/>
  <c r="K107" i="3"/>
  <c r="K198" i="3"/>
  <c r="K17" i="3"/>
  <c r="K113" i="3"/>
  <c r="K229" i="3" l="1"/>
  <c r="K105" i="3"/>
  <c r="K29" i="3"/>
  <c r="K91" i="3"/>
  <c r="K169" i="3"/>
  <c r="K45" i="3"/>
  <c r="I188" i="3" l="1"/>
  <c r="K172" i="3"/>
  <c r="K188" i="3" l="1"/>
  <c r="I189" i="3"/>
  <c r="I231" i="3" l="1"/>
  <c r="K231" i="3" s="1"/>
  <c r="K189" i="3"/>
  <c r="K24" i="3" l="1"/>
</calcChain>
</file>

<file path=xl/sharedStrings.xml><?xml version="1.0" encoding="utf-8"?>
<sst xmlns="http://schemas.openxmlformats.org/spreadsheetml/2006/main" count="208" uniqueCount="196">
  <si>
    <t>Konto</t>
  </si>
  <si>
    <t>Opis</t>
  </si>
  <si>
    <t>P R I H O D I</t>
  </si>
  <si>
    <t>PRIHODI OD ČLANARINA I UPISNINA</t>
  </si>
  <si>
    <t>Prihodi od članarina i članskih doprinosa</t>
  </si>
  <si>
    <t>Prihodi od upisnina</t>
  </si>
  <si>
    <t>PRIHODI OD IMOVINE</t>
  </si>
  <si>
    <t>Prihodi od financijske imovine</t>
  </si>
  <si>
    <t>KTA račun - REDOVNI</t>
  </si>
  <si>
    <t>Prihodi od zateznih kamata</t>
  </si>
  <si>
    <t>OSTALI PRIHODI</t>
  </si>
  <si>
    <t>PRIHODI OD IZDAVANJA JAVNIH ISPRAVA</t>
  </si>
  <si>
    <t>Prihodi od izdavanja javnih isprava</t>
  </si>
  <si>
    <t>Ostali nespomenuti prihodi</t>
  </si>
  <si>
    <t>Naplaćena otpisana potraživanja</t>
  </si>
  <si>
    <t>P R I H O D I   U K U P N O</t>
  </si>
  <si>
    <t>R A S H O D I</t>
  </si>
  <si>
    <t>RASHODI ZA ZAPOSLENE</t>
  </si>
  <si>
    <t>Plaće</t>
  </si>
  <si>
    <t>Plaće za zaposlene</t>
  </si>
  <si>
    <t>Ostali rashodi za zaposlene</t>
  </si>
  <si>
    <t>Otpremnine</t>
  </si>
  <si>
    <t>Naknade za bolest, invalidnost i smrtni slučaj</t>
  </si>
  <si>
    <t>Ostali nenavedeni rashodi za zaposlene</t>
  </si>
  <si>
    <t>Doprinosi na plaće</t>
  </si>
  <si>
    <t>zdravstveno osiguranje</t>
  </si>
  <si>
    <t>MATERIJALNI RASHODI</t>
  </si>
  <si>
    <t>Naknade troškova zaposlenima</t>
  </si>
  <si>
    <t>Dnevnice za služ. put u zemlji</t>
  </si>
  <si>
    <t>Dnevnice za služ. put u inozemstvo</t>
  </si>
  <si>
    <t>Nakn.za smještaj na služ.putu u zemlji</t>
  </si>
  <si>
    <t>Nakn.za smještaj na služ.putu u inozemstvu</t>
  </si>
  <si>
    <t>Nakn.za prijevoz na služ.putu u u zemlji</t>
  </si>
  <si>
    <t>Nakn.za prijevoz na služ.putu u u inozemstvu</t>
  </si>
  <si>
    <t>Ostali rashodi za službena putovanja</t>
  </si>
  <si>
    <t>Naknade za prijevoz na posao i s posla</t>
  </si>
  <si>
    <t>Seminari, savjetovanja i simpoziji</t>
  </si>
  <si>
    <t>Tečajevi i stručni ispiti</t>
  </si>
  <si>
    <t>Nakn. troš.članovima u predst.i izvrš.tijelima, povjeren.i sl.</t>
  </si>
  <si>
    <t>Naknade za rad</t>
  </si>
  <si>
    <t>Povjerenstvo za FINANCIJE</t>
  </si>
  <si>
    <t>Povjerenstvo za MEĐUNARODNU SURADNJU</t>
  </si>
  <si>
    <t>Povjerenstvo za PITANJA STRUKE</t>
  </si>
  <si>
    <t>VIJEĆE ZA SURADNJU SA SVEUČILIŠTIMA</t>
  </si>
  <si>
    <t>Povjerenstvo za NADZOR RADA ČLANOVA</t>
  </si>
  <si>
    <t xml:space="preserve">Odbori PODRUČNI </t>
  </si>
  <si>
    <t>Stegovna tijela</t>
  </si>
  <si>
    <t>Naknade za službena putovanja</t>
  </si>
  <si>
    <t>Nakn.za služ.putovanja u zemlji</t>
  </si>
  <si>
    <t>Nakn.za služ.putovanja u inozemstvu</t>
  </si>
  <si>
    <t>Rashodi za materijal i energiju</t>
  </si>
  <si>
    <t>Uredski materijal i ostali materijalni rashodi</t>
  </si>
  <si>
    <t>Uredski materijal - REDOVNI</t>
  </si>
  <si>
    <t>Literatura (knjige, časopisi, ....)</t>
  </si>
  <si>
    <t>Mater.i sredstva za čišćenje i održavan.</t>
  </si>
  <si>
    <t>Ostali materijal za potrebe poslovanja</t>
  </si>
  <si>
    <t>Energija</t>
  </si>
  <si>
    <t>Električna energija</t>
  </si>
  <si>
    <t>Topla voda (Grijanje - toplana)</t>
  </si>
  <si>
    <t>Sitni inventar</t>
  </si>
  <si>
    <t>Ostala oprema</t>
  </si>
  <si>
    <t>Rashodi za usluge</t>
  </si>
  <si>
    <t>Usluge telefona, pošte i prijevoza</t>
  </si>
  <si>
    <t>Usluge MOBITELA (Vip)</t>
  </si>
  <si>
    <t>Poštarina - REDOVNI</t>
  </si>
  <si>
    <t>Usluge prijevoza (rent-a-car, taxi i sl.)</t>
  </si>
  <si>
    <t>Usluge tekućeg i investicijskog održavanja</t>
  </si>
  <si>
    <t>Održav. opreme za umnožav. (fotokopirka)</t>
  </si>
  <si>
    <t>Usluge održavanja samoposlužnih aparata (voda, kava i sl.)</t>
  </si>
  <si>
    <t>Ost.usl.tekućeg i investicijskog održav. (klima, …)</t>
  </si>
  <si>
    <t>Usluge promidžbe i informiranja</t>
  </si>
  <si>
    <t>Elektronski medij</t>
  </si>
  <si>
    <t>Tisak</t>
  </si>
  <si>
    <t>Izložbeni prostor na sajmu</t>
  </si>
  <si>
    <t>Promidžbeni materijal</t>
  </si>
  <si>
    <t>Ostale usluge promidžbe i informiranja</t>
  </si>
  <si>
    <t>Komunalne usluge</t>
  </si>
  <si>
    <t>Deratizacija i dezinsekcija</t>
  </si>
  <si>
    <t xml:space="preserve">Usluge čišćenja, pranja i sl. </t>
  </si>
  <si>
    <t>Ostale usluge - pretplata HRT</t>
  </si>
  <si>
    <t>CHROMOS-zgrada</t>
  </si>
  <si>
    <t>Zakupnine i najamnine</t>
  </si>
  <si>
    <t>Intelektualne i osobne usluge</t>
  </si>
  <si>
    <t>Usluge odvjetnika</t>
  </si>
  <si>
    <t>Usluge javnog bilježnika</t>
  </si>
  <si>
    <t>Studentski servis</t>
  </si>
  <si>
    <t>Računovodstvene usluge</t>
  </si>
  <si>
    <t>Prevoditeljske usluge</t>
  </si>
  <si>
    <t>Ostale intelektualne usluge</t>
  </si>
  <si>
    <t>Računalne usluge</t>
  </si>
  <si>
    <t>Ostale računalne usluge(e-porezna, vanjska pohrana)</t>
  </si>
  <si>
    <t>Ostale usluge</t>
  </si>
  <si>
    <t>Grafička priprema - oblikovanje</t>
  </si>
  <si>
    <t>Usluge tiska (knjige, letci i sl.)</t>
  </si>
  <si>
    <t>Usluge tiska (IMENICI Komore)</t>
  </si>
  <si>
    <t>Film i izrada fotografija</t>
  </si>
  <si>
    <t xml:space="preserve">Ostali nespomenuti rashodi </t>
  </si>
  <si>
    <t>Reprezentacija</t>
  </si>
  <si>
    <t>Reprezentacija (ugostiteljske usluge i sl.)</t>
  </si>
  <si>
    <t>Članarine</t>
  </si>
  <si>
    <t>Članarina HZN</t>
  </si>
  <si>
    <t>Članarina BMC</t>
  </si>
  <si>
    <t>Članarina ECCE</t>
  </si>
  <si>
    <t>Članarina ECEC</t>
  </si>
  <si>
    <t>Članarina WFOI</t>
  </si>
  <si>
    <t>KOTIZACIJE</t>
  </si>
  <si>
    <t>FINANCIJSKI RASHODI</t>
  </si>
  <si>
    <t>Ostali financijski rashodi</t>
  </si>
  <si>
    <t>Bankarske usluge i usluge platnog prometa</t>
  </si>
  <si>
    <t>Bankarske usluge</t>
  </si>
  <si>
    <t>DONACIJE</t>
  </si>
  <si>
    <t>Tekuće donacije</t>
  </si>
  <si>
    <t>Suizdavaštvo časopisa Građevinar</t>
  </si>
  <si>
    <t>Sufinanciranje knjiga - unapređenje struke</t>
  </si>
  <si>
    <t>OSTALI RASHODI</t>
  </si>
  <si>
    <t>Kazne, penali i naknade štete</t>
  </si>
  <si>
    <t>Naknade šteta pravnim i fizičkim osobama</t>
  </si>
  <si>
    <t>Ugov.kazne, sud.troškovi i ost.nakn.štet</t>
  </si>
  <si>
    <t>Ostali nespomenuti rashodi</t>
  </si>
  <si>
    <t>R A S H O D I   U K U P N O</t>
  </si>
  <si>
    <t>Plaće za prekovremeni rad</t>
  </si>
  <si>
    <t>Izrada pečata , iskaznica i ploča ureda</t>
  </si>
  <si>
    <t>Naknada za norme</t>
  </si>
  <si>
    <t>IIRS</t>
  </si>
  <si>
    <t xml:space="preserve">Premije obveznog osiguranja </t>
  </si>
  <si>
    <t>IZVRŠENJE</t>
  </si>
  <si>
    <t>% IZVRŠENJA</t>
  </si>
  <si>
    <t>Reprezentacija - Opatija (ugostiteljske usluge i sl.)</t>
  </si>
  <si>
    <t>Plenarna sjednica</t>
  </si>
  <si>
    <t xml:space="preserve">Troškovi održ.SKUPŠTNE HKIG </t>
  </si>
  <si>
    <t>KOLOS - STATUETE</t>
  </si>
  <si>
    <t>Centar za mirenje</t>
  </si>
  <si>
    <t xml:space="preserve"> UPRAVNI ODBOR,NADZORNI ODBOR</t>
  </si>
  <si>
    <t>Ostali prihodi</t>
  </si>
  <si>
    <t>Usluge tiska ostalo</t>
  </si>
  <si>
    <t>Autorski ugovori, UG o djelu</t>
  </si>
  <si>
    <t>RASHODI AMORTIZACIJA</t>
  </si>
  <si>
    <t>Povjerenstvo za dodjelu novčane pomoći</t>
  </si>
  <si>
    <t>Povjerenstvo za dodjelu nagrada studentima</t>
  </si>
  <si>
    <t>Neovisna revizija</t>
  </si>
  <si>
    <t>Stipendije studentima</t>
  </si>
  <si>
    <t>Računovodstveno savjetovanje</t>
  </si>
  <si>
    <t>Povjerenstvo za osiguranje</t>
  </si>
  <si>
    <t>Reprezentacija; PO</t>
  </si>
  <si>
    <t>Povjerenstvo za javnu nabavu</t>
  </si>
  <si>
    <t>Povjerenstvo za ZAKONODAV.</t>
  </si>
  <si>
    <t>Pomoć strukovnim udrugama</t>
  </si>
  <si>
    <t>Sabor HSGI</t>
  </si>
  <si>
    <t>Rashodi po odluci UO</t>
  </si>
  <si>
    <t>AKD</t>
  </si>
  <si>
    <t>Korisnička podrška  članova HKIG</t>
  </si>
  <si>
    <t>Čuvanje arhivske građe</t>
  </si>
  <si>
    <t>VIŠAK I MANJAK  PRIHODA NAD RASHODIMA</t>
  </si>
  <si>
    <t>Povjerenstvo za STANDARD USLUGA</t>
  </si>
  <si>
    <t>Pomoć članovima-Pravilnik o nov.pomoći</t>
  </si>
  <si>
    <t>PREMIJE OSIGURANJA</t>
  </si>
  <si>
    <t>Webinar i okrugli stol</t>
  </si>
  <si>
    <t>Prihodi od donacija</t>
  </si>
  <si>
    <t>Povjerenstvo za dodjelu nagrada KOLOS</t>
  </si>
  <si>
    <t>Stručna putovanja po PO</t>
  </si>
  <si>
    <t xml:space="preserve">Usluge dostave </t>
  </si>
  <si>
    <t xml:space="preserve">Održav. INFORMATIČKE OPREME </t>
  </si>
  <si>
    <t xml:space="preserve">Ažuriranje računalnih programa </t>
  </si>
  <si>
    <t xml:space="preserve">Ažuriranja WEB stranice  </t>
  </si>
  <si>
    <t xml:space="preserve"> </t>
  </si>
  <si>
    <t>Ostale zakupnine i najamnine (Područni odbori)</t>
  </si>
  <si>
    <t>Smjernice ,monografija</t>
  </si>
  <si>
    <t>Odbor za priznavanje stranih kvalifikacija</t>
  </si>
  <si>
    <t>REBALANS PRIHODI OD ČLANARINA I UPISNINA</t>
  </si>
  <si>
    <t>REBALANS PRIHODI OD IMOVINE</t>
  </si>
  <si>
    <t xml:space="preserve"> RASHODI ZA ZAPOSLENE</t>
  </si>
  <si>
    <t>PLAN  421</t>
  </si>
  <si>
    <t>PLAN  MATERIJALNI RASHODI</t>
  </si>
  <si>
    <t>PLAN FINANCIJSKI RASHODI</t>
  </si>
  <si>
    <t>Forum/CroCEE/vode</t>
  </si>
  <si>
    <t>Radna skupina za BIM</t>
  </si>
  <si>
    <t>Radna skupina za odnose s javnošću/e stranicu</t>
  </si>
  <si>
    <t>PLAN 2024</t>
  </si>
  <si>
    <t>Povjerenstvoza izradu smjer.i priru.</t>
  </si>
  <si>
    <t>Povjerenstvo za revidente</t>
  </si>
  <si>
    <t>Radna skupina za indek.cijena za usluge</t>
  </si>
  <si>
    <t>Usluge telefona  (OPTIKA - Iskon,DATABOX)</t>
  </si>
  <si>
    <t>UKUPNO 422</t>
  </si>
  <si>
    <t>UKUPNO 424</t>
  </si>
  <si>
    <t>UKUPNO  425</t>
  </si>
  <si>
    <t>UKUPNO  429</t>
  </si>
  <si>
    <t>Komunalna. Naknada, Iznošenje i odvoz smeća</t>
  </si>
  <si>
    <t xml:space="preserve"> DONACIJE</t>
  </si>
  <si>
    <t>PLAN  2024</t>
  </si>
  <si>
    <t>Sredstva od nagodbi</t>
  </si>
  <si>
    <t>Predsjednica Hrvatske komore inženjera građevinarstva</t>
  </si>
  <si>
    <t>Nina Dražin Lovrec, dipl.ing.građ.</t>
  </si>
  <si>
    <t>PLAN 2024 SA REBAL.</t>
  </si>
  <si>
    <t xml:space="preserve">IZVJEŠTAJ O IZVRŠENJU PLANA PRIHODA I RASHODA </t>
  </si>
  <si>
    <t>PRIJEDLOG</t>
  </si>
  <si>
    <t xml:space="preserve">HRVATSKE KOMORE INŽENJERA GRAĐEVINARSTVA ZA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</si>
</sst>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-* #,##0.00\ _k_n_-;\-* #,##0.00\ _k_n_-;_-* &quot;-&quot;??\ _k_n_-;_-@_-"/>
  </numFmts>
  <fonts count="21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Tahoma"/>
      <family val="2"/>
      <charset val="238"/>
    </font>
    <font>
      <sz val="8"/>
      <name val="Arial"/>
      <family val="2"/>
      <charset val="238"/>
    </font>
    <font>
      <sz val="12"/>
      <name val="Tahoma"/>
      <family val="2"/>
      <charset val="238"/>
    </font>
    <font>
      <sz val="10"/>
      <name val="Arial"/>
      <family val="2"/>
      <charset val="238"/>
    </font>
    <font>
      <sz val="12"/>
      <name val="Verdana"/>
      <family val="2"/>
    </font>
    <font>
      <b/>
      <sz val="12"/>
      <name val="Verdana"/>
      <family val="2"/>
    </font>
    <font>
      <i/>
      <sz val="12"/>
      <name val="Verdana"/>
      <family val="2"/>
    </font>
    <font>
      <sz val="12"/>
      <color rgb="FFFF0000"/>
      <name val="Verdana"/>
      <family val="2"/>
    </font>
    <font>
      <b/>
      <sz val="12"/>
      <color theme="0"/>
      <name val="Verdana"/>
      <family val="2"/>
    </font>
    <font>
      <sz val="12"/>
      <color indexed="17"/>
      <name val="Verdana"/>
      <family val="2"/>
    </font>
    <font>
      <b/>
      <sz val="12"/>
      <color indexed="10"/>
      <name val="Verdana"/>
      <family val="2"/>
    </font>
    <font>
      <b/>
      <sz val="12"/>
      <color rgb="FF00B050"/>
      <name val="Verdana"/>
      <family val="2"/>
    </font>
    <font>
      <b/>
      <sz val="12"/>
      <color rgb="FFFF0000"/>
      <name val="Verdana"/>
      <family val="2"/>
    </font>
    <font>
      <sz val="12"/>
      <color rgb="FF0070C0"/>
      <name val="Verdana"/>
      <family val="2"/>
    </font>
    <font>
      <b/>
      <sz val="12"/>
      <color rgb="FF0070C0"/>
      <name val="Verdana"/>
      <family val="2"/>
    </font>
    <font>
      <sz val="12"/>
      <color rgb="FF0070C0"/>
      <name val="Verdana"/>
      <family val="2"/>
      <charset val="238"/>
    </font>
    <font>
      <sz val="12"/>
      <color theme="1"/>
      <name val="Verdana"/>
      <family val="2"/>
    </font>
    <font>
      <b/>
      <sz val="12"/>
      <name val="Tahoma"/>
      <family val="2"/>
    </font>
    <font>
      <sz val="10"/>
      <name val="Arial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7" borderId="76" applyNumberFormat="0" applyFont="0" applyAlignment="0" applyProtection="0"/>
    <xf numFmtId="41" fontId="20" fillId="0" borderId="0" applyFont="0" applyFill="0" applyBorder="0" applyAlignment="0" applyProtection="0"/>
  </cellStyleXfs>
  <cellXfs count="404">
    <xf numFmtId="0" fontId="0" fillId="0" borderId="0" xfId="0"/>
    <xf numFmtId="0" fontId="2" fillId="2" borderId="0" xfId="0" applyFont="1" applyFill="1"/>
    <xf numFmtId="0" fontId="2" fillId="0" borderId="0" xfId="0" applyFont="1"/>
    <xf numFmtId="0" fontId="4" fillId="0" borderId="0" xfId="0" applyFont="1"/>
    <xf numFmtId="0" fontId="4" fillId="2" borderId="0" xfId="0" applyFont="1" applyFill="1"/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" fontId="4" fillId="0" borderId="0" xfId="0" applyNumberFormat="1" applyFont="1"/>
    <xf numFmtId="4" fontId="2" fillId="2" borderId="0" xfId="0" applyNumberFormat="1" applyFont="1" applyFill="1" applyAlignment="1">
      <alignment horizontal="right"/>
    </xf>
    <xf numFmtId="49" fontId="2" fillId="2" borderId="0" xfId="0" applyNumberFormat="1" applyFont="1" applyFill="1" applyAlignment="1">
      <alignment horizontal="left"/>
    </xf>
    <xf numFmtId="0" fontId="2" fillId="5" borderId="0" xfId="0" applyFont="1" applyFill="1" applyAlignment="1">
      <alignment horizontal="left"/>
    </xf>
    <xf numFmtId="4" fontId="2" fillId="5" borderId="0" xfId="1" applyNumberFormat="1" applyFont="1" applyFill="1" applyBorder="1"/>
    <xf numFmtId="0" fontId="2" fillId="5" borderId="68" xfId="0" applyFont="1" applyFill="1" applyBorder="1" applyAlignment="1">
      <alignment horizontal="left"/>
    </xf>
    <xf numFmtId="4" fontId="2" fillId="5" borderId="0" xfId="0" applyNumberFormat="1" applyFont="1" applyFill="1"/>
    <xf numFmtId="4" fontId="4" fillId="5" borderId="0" xfId="1" applyNumberFormat="1" applyFont="1" applyFill="1" applyBorder="1"/>
    <xf numFmtId="4" fontId="4" fillId="5" borderId="0" xfId="0" applyNumberFormat="1" applyFont="1" applyFill="1" applyAlignment="1">
      <alignment horizontal="right"/>
    </xf>
    <xf numFmtId="4" fontId="4" fillId="5" borderId="0" xfId="0" applyNumberFormat="1" applyFont="1" applyFill="1"/>
    <xf numFmtId="4" fontId="2" fillId="2" borderId="0" xfId="0" applyNumberFormat="1" applyFont="1" applyFill="1"/>
    <xf numFmtId="4" fontId="4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4" fontId="7" fillId="0" borderId="0" xfId="0" applyNumberFormat="1" applyFont="1"/>
    <xf numFmtId="0" fontId="7" fillId="6" borderId="1" xfId="0" applyFont="1" applyFill="1" applyBorder="1" applyAlignment="1">
      <alignment horizontal="center" wrapText="1"/>
    </xf>
    <xf numFmtId="0" fontId="7" fillId="6" borderId="2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4" fontId="7" fillId="6" borderId="51" xfId="0" applyNumberFormat="1" applyFont="1" applyFill="1" applyBorder="1" applyAlignment="1">
      <alignment wrapText="1"/>
    </xf>
    <xf numFmtId="4" fontId="7" fillId="6" borderId="42" xfId="0" applyNumberFormat="1" applyFont="1" applyFill="1" applyBorder="1"/>
    <xf numFmtId="4" fontId="6" fillId="0" borderId="18" xfId="0" applyNumberFormat="1" applyFont="1" applyBorder="1"/>
    <xf numFmtId="0" fontId="7" fillId="0" borderId="23" xfId="0" applyFont="1" applyBorder="1" applyAlignment="1">
      <alignment horizontal="left"/>
    </xf>
    <xf numFmtId="4" fontId="6" fillId="0" borderId="53" xfId="0" applyNumberFormat="1" applyFont="1" applyBorder="1"/>
    <xf numFmtId="4" fontId="6" fillId="0" borderId="52" xfId="0" applyNumberFormat="1" applyFont="1" applyBorder="1"/>
    <xf numFmtId="4" fontId="7" fillId="0" borderId="18" xfId="0" applyNumberFormat="1" applyFont="1" applyBorder="1"/>
    <xf numFmtId="0" fontId="6" fillId="0" borderId="5" xfId="0" applyFont="1" applyBorder="1" applyAlignment="1">
      <alignment horizontal="left"/>
    </xf>
    <xf numFmtId="0" fontId="6" fillId="0" borderId="6" xfId="0" applyFont="1" applyBorder="1"/>
    <xf numFmtId="0" fontId="6" fillId="0" borderId="7" xfId="0" applyFont="1" applyBorder="1"/>
    <xf numFmtId="4" fontId="6" fillId="0" borderId="62" xfId="1" applyNumberFormat="1" applyFont="1" applyFill="1" applyBorder="1"/>
    <xf numFmtId="4" fontId="6" fillId="0" borderId="27" xfId="1" applyNumberFormat="1" applyFont="1" applyFill="1" applyBorder="1"/>
    <xf numFmtId="0" fontId="7" fillId="4" borderId="32" xfId="0" applyFont="1" applyFill="1" applyBorder="1" applyAlignment="1">
      <alignment horizontal="left"/>
    </xf>
    <xf numFmtId="0" fontId="7" fillId="4" borderId="37" xfId="0" applyFont="1" applyFill="1" applyBorder="1"/>
    <xf numFmtId="0" fontId="7" fillId="4" borderId="33" xfId="0" applyFont="1" applyFill="1" applyBorder="1"/>
    <xf numFmtId="0" fontId="7" fillId="4" borderId="34" xfId="0" applyFont="1" applyFill="1" applyBorder="1"/>
    <xf numFmtId="4" fontId="7" fillId="4" borderId="45" xfId="0" applyNumberFormat="1" applyFont="1" applyFill="1" applyBorder="1" applyAlignment="1">
      <alignment horizontal="right"/>
    </xf>
    <xf numFmtId="4" fontId="7" fillId="4" borderId="27" xfId="1" applyNumberFormat="1" applyFont="1" applyFill="1" applyBorder="1"/>
    <xf numFmtId="0" fontId="7" fillId="0" borderId="4" xfId="0" applyFont="1" applyBorder="1" applyAlignment="1">
      <alignment horizontal="left"/>
    </xf>
    <xf numFmtId="4" fontId="7" fillId="0" borderId="9" xfId="0" applyNumberFormat="1" applyFont="1" applyBorder="1" applyAlignment="1">
      <alignment horizontal="right"/>
    </xf>
    <xf numFmtId="4" fontId="7" fillId="0" borderId="9" xfId="1" applyNumberFormat="1" applyFont="1" applyFill="1" applyBorder="1"/>
    <xf numFmtId="4" fontId="7" fillId="0" borderId="10" xfId="0" applyNumberFormat="1" applyFont="1" applyBorder="1" applyAlignment="1">
      <alignment horizontal="right"/>
    </xf>
    <xf numFmtId="4" fontId="7" fillId="0" borderId="10" xfId="1" applyNumberFormat="1" applyFont="1" applyFill="1" applyBorder="1"/>
    <xf numFmtId="0" fontId="7" fillId="0" borderId="5" xfId="0" applyFont="1" applyBorder="1" applyAlignment="1">
      <alignment horizontal="left"/>
    </xf>
    <xf numFmtId="0" fontId="7" fillId="0" borderId="6" xfId="0" applyFont="1" applyBorder="1"/>
    <xf numFmtId="0" fontId="7" fillId="0" borderId="27" xfId="0" applyFont="1" applyBorder="1"/>
    <xf numFmtId="4" fontId="6" fillId="0" borderId="8" xfId="0" applyNumberFormat="1" applyFont="1" applyBorder="1" applyAlignment="1">
      <alignment horizontal="right"/>
    </xf>
    <xf numFmtId="4" fontId="6" fillId="0" borderId="27" xfId="0" applyNumberFormat="1" applyFont="1" applyBorder="1" applyAlignment="1">
      <alignment horizontal="right"/>
    </xf>
    <xf numFmtId="4" fontId="7" fillId="0" borderId="27" xfId="1" applyNumberFormat="1" applyFont="1" applyFill="1" applyBorder="1"/>
    <xf numFmtId="0" fontId="6" fillId="0" borderId="11" xfId="0" applyFont="1" applyBorder="1"/>
    <xf numFmtId="0" fontId="6" fillId="0" borderId="27" xfId="0" applyFont="1" applyBorder="1"/>
    <xf numFmtId="4" fontId="6" fillId="0" borderId="8" xfId="1" applyNumberFormat="1" applyFont="1" applyFill="1" applyBorder="1"/>
    <xf numFmtId="4" fontId="7" fillId="0" borderId="8" xfId="0" applyNumberFormat="1" applyFont="1" applyBorder="1" applyAlignment="1">
      <alignment horizontal="right"/>
    </xf>
    <xf numFmtId="4" fontId="7" fillId="0" borderId="27" xfId="0" applyNumberFormat="1" applyFont="1" applyBorder="1" applyAlignment="1">
      <alignment horizontal="right"/>
    </xf>
    <xf numFmtId="0" fontId="7" fillId="4" borderId="71" xfId="0" applyFont="1" applyFill="1" applyBorder="1"/>
    <xf numFmtId="4" fontId="7" fillId="4" borderId="45" xfId="1" applyNumberFormat="1" applyFont="1" applyFill="1" applyBorder="1"/>
    <xf numFmtId="4" fontId="7" fillId="4" borderId="71" xfId="1" applyNumberFormat="1" applyFont="1" applyFill="1" applyBorder="1"/>
    <xf numFmtId="0" fontId="7" fillId="0" borderId="26" xfId="0" applyFont="1" applyBorder="1"/>
    <xf numFmtId="0" fontId="7" fillId="0" borderId="9" xfId="0" applyFont="1" applyBorder="1"/>
    <xf numFmtId="4" fontId="7" fillId="0" borderId="43" xfId="0" applyNumberFormat="1" applyFont="1" applyBorder="1" applyAlignment="1">
      <alignment horizontal="right"/>
    </xf>
    <xf numFmtId="0" fontId="7" fillId="0" borderId="12" xfId="0" applyFont="1" applyBorder="1" applyAlignment="1">
      <alignment horizontal="left"/>
    </xf>
    <xf numFmtId="0" fontId="7" fillId="0" borderId="18" xfId="0" applyFont="1" applyBorder="1"/>
    <xf numFmtId="4" fontId="7" fillId="0" borderId="8" xfId="1" applyNumberFormat="1" applyFont="1" applyFill="1" applyBorder="1"/>
    <xf numFmtId="0" fontId="6" fillId="0" borderId="14" xfId="0" applyFont="1" applyBorder="1" applyAlignment="1">
      <alignment horizontal="left"/>
    </xf>
    <xf numFmtId="0" fontId="6" fillId="0" borderId="15" xfId="0" applyFont="1" applyBorder="1"/>
    <xf numFmtId="0" fontId="7" fillId="0" borderId="15" xfId="0" applyFont="1" applyBorder="1"/>
    <xf numFmtId="4" fontId="7" fillId="0" borderId="62" xfId="0" applyNumberFormat="1" applyFont="1" applyBorder="1" applyAlignment="1">
      <alignment horizontal="right"/>
    </xf>
    <xf numFmtId="0" fontId="7" fillId="0" borderId="7" xfId="0" applyFont="1" applyBorder="1"/>
    <xf numFmtId="4" fontId="7" fillId="0" borderId="52" xfId="1" applyNumberFormat="1" applyFont="1" applyFill="1" applyBorder="1"/>
    <xf numFmtId="4" fontId="6" fillId="0" borderId="62" xfId="0" applyNumberFormat="1" applyFont="1" applyBorder="1" applyAlignment="1">
      <alignment horizontal="right"/>
    </xf>
    <xf numFmtId="0" fontId="7" fillId="4" borderId="35" xfId="0" applyFont="1" applyFill="1" applyBorder="1" applyAlignment="1">
      <alignment horizontal="left"/>
    </xf>
    <xf numFmtId="0" fontId="7" fillId="4" borderId="41" xfId="0" applyFont="1" applyFill="1" applyBorder="1"/>
    <xf numFmtId="0" fontId="7" fillId="4" borderId="25" xfId="0" applyFont="1" applyFill="1" applyBorder="1"/>
    <xf numFmtId="0" fontId="7" fillId="4" borderId="36" xfId="0" applyFont="1" applyFill="1" applyBorder="1"/>
    <xf numFmtId="4" fontId="7" fillId="4" borderId="64" xfId="1" applyNumberFormat="1" applyFont="1" applyFill="1" applyBorder="1"/>
    <xf numFmtId="4" fontId="7" fillId="4" borderId="69" xfId="1" applyNumberFormat="1" applyFont="1" applyFill="1" applyBorder="1"/>
    <xf numFmtId="0" fontId="7" fillId="4" borderId="47" xfId="0" applyFont="1" applyFill="1" applyBorder="1" applyAlignment="1">
      <alignment horizontal="left"/>
    </xf>
    <xf numFmtId="0" fontId="7" fillId="4" borderId="48" xfId="0" applyFont="1" applyFill="1" applyBorder="1"/>
    <xf numFmtId="0" fontId="7" fillId="4" borderId="49" xfId="0" applyFont="1" applyFill="1" applyBorder="1"/>
    <xf numFmtId="0" fontId="7" fillId="4" borderId="44" xfId="0" applyFont="1" applyFill="1" applyBorder="1"/>
    <xf numFmtId="0" fontId="7" fillId="4" borderId="50" xfId="0" applyFont="1" applyFill="1" applyBorder="1"/>
    <xf numFmtId="4" fontId="7" fillId="4" borderId="73" xfId="1" applyNumberFormat="1" applyFont="1" applyFill="1" applyBorder="1"/>
    <xf numFmtId="4" fontId="7" fillId="4" borderId="18" xfId="1" applyNumberFormat="1" applyFont="1" applyFill="1" applyBorder="1"/>
    <xf numFmtId="0" fontId="7" fillId="0" borderId="65" xfId="0" applyFont="1" applyBorder="1" applyAlignment="1">
      <alignment horizontal="left"/>
    </xf>
    <xf numFmtId="4" fontId="7" fillId="0" borderId="67" xfId="0" applyNumberFormat="1" applyFont="1" applyBorder="1" applyAlignment="1">
      <alignment horizontal="right"/>
    </xf>
    <xf numFmtId="4" fontId="7" fillId="0" borderId="67" xfId="0" applyNumberFormat="1" applyFont="1" applyBorder="1"/>
    <xf numFmtId="4" fontId="7" fillId="0" borderId="67" xfId="1" applyNumberFormat="1" applyFont="1" applyFill="1" applyBorder="1"/>
    <xf numFmtId="0" fontId="7" fillId="2" borderId="4" xfId="0" applyFont="1" applyFill="1" applyBorder="1" applyAlignment="1">
      <alignment horizontal="left"/>
    </xf>
    <xf numFmtId="0" fontId="7" fillId="2" borderId="0" xfId="0" applyFont="1" applyFill="1"/>
    <xf numFmtId="0" fontId="6" fillId="2" borderId="0" xfId="0" applyFont="1" applyFill="1"/>
    <xf numFmtId="4" fontId="6" fillId="2" borderId="0" xfId="0" applyNumberFormat="1" applyFont="1" applyFill="1" applyAlignment="1">
      <alignment horizontal="right"/>
    </xf>
    <xf numFmtId="4" fontId="6" fillId="2" borderId="0" xfId="0" applyNumberFormat="1" applyFont="1" applyFill="1"/>
    <xf numFmtId="4" fontId="7" fillId="0" borderId="0" xfId="1" applyNumberFormat="1" applyFont="1" applyFill="1" applyBorder="1"/>
    <xf numFmtId="4" fontId="7" fillId="2" borderId="0" xfId="0" applyNumberFormat="1" applyFont="1" applyFill="1" applyAlignment="1">
      <alignment horizontal="right"/>
    </xf>
    <xf numFmtId="4" fontId="7" fillId="2" borderId="0" xfId="0" applyNumberFormat="1" applyFont="1" applyFill="1"/>
    <xf numFmtId="0" fontId="7" fillId="2" borderId="1" xfId="0" applyFont="1" applyFill="1" applyBorder="1" applyAlignment="1">
      <alignment horizontal="left"/>
    </xf>
    <xf numFmtId="0" fontId="7" fillId="2" borderId="38" xfId="0" applyFont="1" applyFill="1" applyBorder="1"/>
    <xf numFmtId="0" fontId="6" fillId="2" borderId="2" xfId="0" applyFont="1" applyFill="1" applyBorder="1"/>
    <xf numFmtId="0" fontId="6" fillId="2" borderId="42" xfId="0" applyFont="1" applyFill="1" applyBorder="1"/>
    <xf numFmtId="4" fontId="7" fillId="5" borderId="51" xfId="1" applyNumberFormat="1" applyFont="1" applyFill="1" applyBorder="1"/>
    <xf numFmtId="4" fontId="7" fillId="0" borderId="51" xfId="1" applyNumberFormat="1" applyFont="1" applyFill="1" applyBorder="1"/>
    <xf numFmtId="0" fontId="6" fillId="0" borderId="16" xfId="0" applyFont="1" applyBorder="1" applyAlignment="1">
      <alignment horizontal="left"/>
    </xf>
    <xf numFmtId="0" fontId="6" fillId="0" borderId="17" xfId="0" applyFont="1" applyBorder="1"/>
    <xf numFmtId="4" fontId="6" fillId="5" borderId="52" xfId="0" applyNumberFormat="1" applyFont="1" applyFill="1" applyBorder="1" applyAlignment="1">
      <alignment horizontal="right"/>
    </xf>
    <xf numFmtId="4" fontId="6" fillId="0" borderId="10" xfId="1" applyNumberFormat="1" applyFont="1" applyFill="1" applyBorder="1"/>
    <xf numFmtId="4" fontId="6" fillId="0" borderId="10" xfId="0" applyNumberFormat="1" applyFont="1" applyBorder="1" applyAlignment="1">
      <alignment horizontal="right"/>
    </xf>
    <xf numFmtId="4" fontId="7" fillId="5" borderId="53" xfId="0" applyNumberFormat="1" applyFont="1" applyFill="1" applyBorder="1" applyAlignment="1">
      <alignment horizontal="right"/>
    </xf>
    <xf numFmtId="4" fontId="7" fillId="0" borderId="18" xfId="0" applyNumberFormat="1" applyFont="1" applyBorder="1" applyAlignment="1">
      <alignment horizontal="right"/>
    </xf>
    <xf numFmtId="0" fontId="7" fillId="2" borderId="5" xfId="0" applyFont="1" applyFill="1" applyBorder="1" applyAlignment="1">
      <alignment horizontal="left"/>
    </xf>
    <xf numFmtId="0" fontId="7" fillId="2" borderId="6" xfId="0" applyFont="1" applyFill="1" applyBorder="1"/>
    <xf numFmtId="4" fontId="7" fillId="5" borderId="62" xfId="0" applyNumberFormat="1" applyFont="1" applyFill="1" applyBorder="1" applyAlignment="1">
      <alignment horizontal="right"/>
    </xf>
    <xf numFmtId="0" fontId="6" fillId="0" borderId="12" xfId="0" applyFont="1" applyBorder="1" applyAlignment="1">
      <alignment horizontal="left"/>
    </xf>
    <xf numFmtId="4" fontId="6" fillId="5" borderId="62" xfId="0" applyNumberFormat="1" applyFont="1" applyFill="1" applyBorder="1" applyAlignment="1">
      <alignment horizontal="right"/>
    </xf>
    <xf numFmtId="0" fontId="7" fillId="0" borderId="14" xfId="0" applyFont="1" applyBorder="1" applyAlignment="1">
      <alignment horizontal="left"/>
    </xf>
    <xf numFmtId="4" fontId="7" fillId="5" borderId="52" xfId="0" applyNumberFormat="1" applyFont="1" applyFill="1" applyBorder="1" applyAlignment="1">
      <alignment horizontal="right"/>
    </xf>
    <xf numFmtId="0" fontId="6" fillId="0" borderId="24" xfId="0" applyFont="1" applyBorder="1" applyAlignment="1">
      <alignment horizontal="left"/>
    </xf>
    <xf numFmtId="0" fontId="6" fillId="0" borderId="41" xfId="0" applyFont="1" applyBorder="1"/>
    <xf numFmtId="0" fontId="6" fillId="0" borderId="25" xfId="0" applyFont="1" applyBorder="1"/>
    <xf numFmtId="0" fontId="6" fillId="0" borderId="64" xfId="0" applyFont="1" applyBorder="1"/>
    <xf numFmtId="4" fontId="6" fillId="5" borderId="58" xfId="0" applyNumberFormat="1" applyFont="1" applyFill="1" applyBorder="1" applyAlignment="1">
      <alignment horizontal="right"/>
    </xf>
    <xf numFmtId="4" fontId="6" fillId="0" borderId="64" xfId="0" applyNumberFormat="1" applyFont="1" applyBorder="1" applyAlignment="1">
      <alignment horizontal="right"/>
    </xf>
    <xf numFmtId="4" fontId="6" fillId="0" borderId="64" xfId="1" applyNumberFormat="1" applyFont="1" applyFill="1" applyBorder="1"/>
    <xf numFmtId="0" fontId="7" fillId="3" borderId="1" xfId="0" applyFont="1" applyFill="1" applyBorder="1" applyAlignment="1">
      <alignment horizontal="left"/>
    </xf>
    <xf numFmtId="0" fontId="7" fillId="3" borderId="38" xfId="0" applyFont="1" applyFill="1" applyBorder="1"/>
    <xf numFmtId="0" fontId="7" fillId="3" borderId="2" xfId="0" applyFont="1" applyFill="1" applyBorder="1"/>
    <xf numFmtId="4" fontId="7" fillId="3" borderId="70" xfId="1" applyNumberFormat="1" applyFont="1" applyFill="1" applyBorder="1"/>
    <xf numFmtId="4" fontId="7" fillId="3" borderId="51" xfId="1" applyNumberFormat="1" applyFont="1" applyFill="1" applyBorder="1"/>
    <xf numFmtId="4" fontId="7" fillId="3" borderId="42" xfId="1" applyNumberFormat="1" applyFont="1" applyFill="1" applyBorder="1"/>
    <xf numFmtId="0" fontId="7" fillId="0" borderId="30" xfId="0" applyFont="1" applyBorder="1" applyAlignment="1">
      <alignment horizontal="left"/>
    </xf>
    <xf numFmtId="0" fontId="7" fillId="0" borderId="21" xfId="0" applyFont="1" applyBorder="1"/>
    <xf numFmtId="4" fontId="7" fillId="0" borderId="21" xfId="1" applyNumberFormat="1" applyFont="1" applyFill="1" applyBorder="1"/>
    <xf numFmtId="4" fontId="6" fillId="0" borderId="56" xfId="1" applyNumberFormat="1" applyFont="1" applyFill="1" applyBorder="1"/>
    <xf numFmtId="0" fontId="7" fillId="2" borderId="14" xfId="0" applyFont="1" applyFill="1" applyBorder="1" applyAlignment="1">
      <alignment horizontal="left"/>
    </xf>
    <xf numFmtId="0" fontId="7" fillId="2" borderId="15" xfId="0" applyFont="1" applyFill="1" applyBorder="1"/>
    <xf numFmtId="0" fontId="7" fillId="2" borderId="72" xfId="0" applyFont="1" applyFill="1" applyBorder="1"/>
    <xf numFmtId="4" fontId="7" fillId="2" borderId="59" xfId="0" applyNumberFormat="1" applyFont="1" applyFill="1" applyBorder="1" applyAlignment="1">
      <alignment horizontal="right"/>
    </xf>
    <xf numFmtId="4" fontId="7" fillId="2" borderId="59" xfId="0" applyNumberFormat="1" applyFont="1" applyFill="1" applyBorder="1"/>
    <xf numFmtId="0" fontId="7" fillId="2" borderId="16" xfId="0" applyFont="1" applyFill="1" applyBorder="1" applyAlignment="1">
      <alignment horizontal="left"/>
    </xf>
    <xf numFmtId="0" fontId="7" fillId="2" borderId="11" xfId="0" applyFont="1" applyFill="1" applyBorder="1"/>
    <xf numFmtId="0" fontId="7" fillId="2" borderId="27" xfId="0" applyFont="1" applyFill="1" applyBorder="1"/>
    <xf numFmtId="4" fontId="7" fillId="2" borderId="62" xfId="0" applyNumberFormat="1" applyFont="1" applyFill="1" applyBorder="1" applyAlignment="1">
      <alignment horizontal="right"/>
    </xf>
    <xf numFmtId="0" fontId="6" fillId="0" borderId="10" xfId="0" applyFont="1" applyBorder="1"/>
    <xf numFmtId="4" fontId="6" fillId="5" borderId="62" xfId="1" applyNumberFormat="1" applyFont="1" applyFill="1" applyBorder="1"/>
    <xf numFmtId="0" fontId="6" fillId="0" borderId="29" xfId="0" applyFont="1" applyBorder="1"/>
    <xf numFmtId="0" fontId="6" fillId="0" borderId="35" xfId="0" applyFont="1" applyBorder="1" applyAlignment="1">
      <alignment horizontal="left"/>
    </xf>
    <xf numFmtId="4" fontId="6" fillId="0" borderId="58" xfId="1" applyNumberFormat="1" applyFont="1" applyFill="1" applyBorder="1"/>
    <xf numFmtId="0" fontId="7" fillId="5" borderId="0" xfId="0" applyFont="1" applyFill="1" applyAlignment="1">
      <alignment horizontal="left"/>
    </xf>
    <xf numFmtId="0" fontId="7" fillId="5" borderId="0" xfId="0" applyFont="1" applyFill="1"/>
    <xf numFmtId="4" fontId="7" fillId="5" borderId="0" xfId="1" applyNumberFormat="1" applyFont="1" applyFill="1" applyBorder="1"/>
    <xf numFmtId="0" fontId="7" fillId="5" borderId="21" xfId="0" applyFont="1" applyFill="1" applyBorder="1" applyAlignment="1">
      <alignment horizontal="left"/>
    </xf>
    <xf numFmtId="0" fontId="7" fillId="5" borderId="21" xfId="0" applyFont="1" applyFill="1" applyBorder="1"/>
    <xf numFmtId="4" fontId="7" fillId="5" borderId="21" xfId="1" applyNumberFormat="1" applyFont="1" applyFill="1" applyBorder="1"/>
    <xf numFmtId="0" fontId="7" fillId="6" borderId="74" xfId="0" applyFont="1" applyFill="1" applyBorder="1" applyAlignment="1">
      <alignment horizontal="center" wrapText="1"/>
    </xf>
    <xf numFmtId="0" fontId="7" fillId="6" borderId="21" xfId="0" applyFont="1" applyFill="1" applyBorder="1" applyAlignment="1">
      <alignment horizontal="center"/>
    </xf>
    <xf numFmtId="0" fontId="7" fillId="6" borderId="56" xfId="0" applyFont="1" applyFill="1" applyBorder="1" applyAlignment="1">
      <alignment horizontal="center"/>
    </xf>
    <xf numFmtId="4" fontId="7" fillId="6" borderId="56" xfId="0" applyNumberFormat="1" applyFont="1" applyFill="1" applyBorder="1" applyAlignment="1">
      <alignment horizontal="center" wrapText="1"/>
    </xf>
    <xf numFmtId="4" fontId="7" fillId="6" borderId="21" xfId="0" applyNumberFormat="1" applyFont="1" applyFill="1" applyBorder="1" applyAlignment="1">
      <alignment horizontal="center"/>
    </xf>
    <xf numFmtId="4" fontId="7" fillId="6" borderId="54" xfId="0" applyNumberFormat="1" applyFont="1" applyFill="1" applyBorder="1" applyAlignment="1">
      <alignment horizontal="center" wrapText="1"/>
    </xf>
    <xf numFmtId="4" fontId="7" fillId="2" borderId="8" xfId="0" applyNumberFormat="1" applyFont="1" applyFill="1" applyBorder="1" applyAlignment="1">
      <alignment horizontal="right"/>
    </xf>
    <xf numFmtId="4" fontId="7" fillId="2" borderId="72" xfId="0" applyNumberFormat="1" applyFont="1" applyFill="1" applyBorder="1"/>
    <xf numFmtId="10" fontId="6" fillId="0" borderId="27" xfId="1" applyNumberFormat="1" applyFont="1" applyFill="1" applyBorder="1"/>
    <xf numFmtId="0" fontId="7" fillId="0" borderId="16" xfId="0" applyFont="1" applyBorder="1" applyAlignment="1">
      <alignment horizontal="left"/>
    </xf>
    <xf numFmtId="0" fontId="7" fillId="0" borderId="17" xfId="0" applyFont="1" applyBorder="1"/>
    <xf numFmtId="0" fontId="8" fillId="0" borderId="0" xfId="0" applyFont="1"/>
    <xf numFmtId="0" fontId="8" fillId="0" borderId="15" xfId="0" applyFont="1" applyBorder="1"/>
    <xf numFmtId="4" fontId="7" fillId="0" borderId="62" xfId="1" applyNumberFormat="1" applyFont="1" applyFill="1" applyBorder="1"/>
    <xf numFmtId="0" fontId="7" fillId="0" borderId="11" xfId="0" applyFont="1" applyBorder="1"/>
    <xf numFmtId="0" fontId="7" fillId="3" borderId="66" xfId="0" applyFont="1" applyFill="1" applyBorder="1"/>
    <xf numFmtId="0" fontId="7" fillId="3" borderId="69" xfId="0" applyFont="1" applyFill="1" applyBorder="1"/>
    <xf numFmtId="4" fontId="7" fillId="3" borderId="55" xfId="1" applyNumberFormat="1" applyFont="1" applyFill="1" applyBorder="1"/>
    <xf numFmtId="4" fontId="7" fillId="3" borderId="18" xfId="1" applyNumberFormat="1" applyFont="1" applyFill="1" applyBorder="1"/>
    <xf numFmtId="0" fontId="7" fillId="2" borderId="10" xfId="0" applyFont="1" applyFill="1" applyBorder="1"/>
    <xf numFmtId="4" fontId="7" fillId="2" borderId="52" xfId="0" applyNumberFormat="1" applyFont="1" applyFill="1" applyBorder="1" applyAlignment="1">
      <alignment horizontal="right"/>
    </xf>
    <xf numFmtId="4" fontId="7" fillId="2" borderId="10" xfId="0" applyNumberFormat="1" applyFont="1" applyFill="1" applyBorder="1"/>
    <xf numFmtId="0" fontId="6" fillId="0" borderId="22" xfId="0" applyFont="1" applyBorder="1"/>
    <xf numFmtId="4" fontId="6" fillId="5" borderId="62" xfId="0" applyNumberFormat="1" applyFont="1" applyFill="1" applyBorder="1"/>
    <xf numFmtId="0" fontId="7" fillId="3" borderId="32" xfId="0" applyFont="1" applyFill="1" applyBorder="1" applyAlignment="1">
      <alignment horizontal="left"/>
    </xf>
    <xf numFmtId="0" fontId="7" fillId="3" borderId="33" xfId="0" applyFont="1" applyFill="1" applyBorder="1"/>
    <xf numFmtId="4" fontId="7" fillId="3" borderId="46" xfId="1" applyNumberFormat="1" applyFont="1" applyFill="1" applyBorder="1"/>
    <xf numFmtId="4" fontId="7" fillId="3" borderId="71" xfId="1" applyNumberFormat="1" applyFont="1" applyFill="1" applyBorder="1"/>
    <xf numFmtId="0" fontId="7" fillId="0" borderId="59" xfId="0" applyFont="1" applyBorder="1" applyAlignment="1">
      <alignment horizontal="left"/>
    </xf>
    <xf numFmtId="0" fontId="7" fillId="0" borderId="59" xfId="0" applyFont="1" applyBorder="1"/>
    <xf numFmtId="0" fontId="7" fillId="0" borderId="60" xfId="0" applyFont="1" applyBorder="1"/>
    <xf numFmtId="0" fontId="7" fillId="0" borderId="61" xfId="0" applyFont="1" applyBorder="1"/>
    <xf numFmtId="0" fontId="7" fillId="0" borderId="31" xfId="0" applyFont="1" applyBorder="1"/>
    <xf numFmtId="4" fontId="7" fillId="0" borderId="59" xfId="0" applyNumberFormat="1" applyFont="1" applyBorder="1"/>
    <xf numFmtId="4" fontId="6" fillId="0" borderId="59" xfId="1" applyNumberFormat="1" applyFont="1" applyFill="1" applyBorder="1"/>
    <xf numFmtId="0" fontId="6" fillId="0" borderId="23" xfId="0" applyFont="1" applyBorder="1" applyAlignment="1">
      <alignment horizontal="left"/>
    </xf>
    <xf numFmtId="4" fontId="6" fillId="0" borderId="62" xfId="0" applyNumberFormat="1" applyFont="1" applyBorder="1"/>
    <xf numFmtId="4" fontId="6" fillId="0" borderId="27" xfId="0" applyNumberFormat="1" applyFont="1" applyBorder="1"/>
    <xf numFmtId="4" fontId="6" fillId="0" borderId="0" xfId="0" applyNumberFormat="1" applyFont="1"/>
    <xf numFmtId="0" fontId="6" fillId="0" borderId="39" xfId="0" applyFont="1" applyBorder="1"/>
    <xf numFmtId="0" fontId="6" fillId="0" borderId="40" xfId="0" applyFont="1" applyBorder="1"/>
    <xf numFmtId="4" fontId="6" fillId="0" borderId="63" xfId="1" applyNumberFormat="1" applyFont="1" applyFill="1" applyBorder="1"/>
    <xf numFmtId="4" fontId="6" fillId="0" borderId="0" xfId="1" applyNumberFormat="1" applyFont="1" applyFill="1" applyBorder="1"/>
    <xf numFmtId="0" fontId="7" fillId="6" borderId="70" xfId="0" applyFont="1" applyFill="1" applyBorder="1" applyAlignment="1">
      <alignment horizontal="left"/>
    </xf>
    <xf numFmtId="0" fontId="7" fillId="6" borderId="2" xfId="0" applyFont="1" applyFill="1" applyBorder="1"/>
    <xf numFmtId="4" fontId="6" fillId="5" borderId="27" xfId="0" applyNumberFormat="1" applyFont="1" applyFill="1" applyBorder="1" applyAlignment="1">
      <alignment horizontal="right"/>
    </xf>
    <xf numFmtId="4" fontId="6" fillId="5" borderId="27" xfId="1" applyNumberFormat="1" applyFont="1" applyFill="1" applyBorder="1"/>
    <xf numFmtId="4" fontId="7" fillId="0" borderId="62" xfId="0" applyNumberFormat="1" applyFont="1" applyBorder="1"/>
    <xf numFmtId="4" fontId="7" fillId="0" borderId="27" xfId="0" applyNumberFormat="1" applyFont="1" applyBorder="1"/>
    <xf numFmtId="4" fontId="6" fillId="0" borderId="52" xfId="0" applyNumberFormat="1" applyFont="1" applyBorder="1" applyAlignment="1">
      <alignment horizontal="right"/>
    </xf>
    <xf numFmtId="0" fontId="6" fillId="0" borderId="13" xfId="0" applyFont="1" applyBorder="1"/>
    <xf numFmtId="4" fontId="6" fillId="0" borderId="13" xfId="0" applyNumberFormat="1" applyFont="1" applyBorder="1"/>
    <xf numFmtId="4" fontId="6" fillId="0" borderId="13" xfId="1" applyNumberFormat="1" applyFont="1" applyFill="1" applyBorder="1"/>
    <xf numFmtId="4" fontId="6" fillId="0" borderId="58" xfId="0" applyNumberFormat="1" applyFont="1" applyBorder="1" applyAlignment="1">
      <alignment horizontal="right"/>
    </xf>
    <xf numFmtId="4" fontId="7" fillId="3" borderId="27" xfId="1" applyNumberFormat="1" applyFont="1" applyFill="1" applyBorder="1"/>
    <xf numFmtId="0" fontId="10" fillId="5" borderId="19" xfId="0" applyFont="1" applyFill="1" applyBorder="1"/>
    <xf numFmtId="4" fontId="6" fillId="0" borderId="20" xfId="0" applyNumberFormat="1" applyFont="1" applyBorder="1"/>
    <xf numFmtId="4" fontId="6" fillId="0" borderId="20" xfId="1" applyNumberFormat="1" applyFont="1" applyFill="1" applyBorder="1"/>
    <xf numFmtId="0" fontId="7" fillId="2" borderId="17" xfId="0" applyFont="1" applyFill="1" applyBorder="1"/>
    <xf numFmtId="4" fontId="7" fillId="0" borderId="59" xfId="1" applyNumberFormat="1" applyFont="1" applyFill="1" applyBorder="1"/>
    <xf numFmtId="4" fontId="7" fillId="5" borderId="59" xfId="1" applyNumberFormat="1" applyFont="1" applyFill="1" applyBorder="1"/>
    <xf numFmtId="0" fontId="6" fillId="2" borderId="16" xfId="0" applyFont="1" applyFill="1" applyBorder="1" applyAlignment="1">
      <alignment horizontal="left"/>
    </xf>
    <xf numFmtId="2" fontId="6" fillId="0" borderId="18" xfId="0" applyNumberFormat="1" applyFont="1" applyBorder="1"/>
    <xf numFmtId="4" fontId="6" fillId="0" borderId="10" xfId="0" applyNumberFormat="1" applyFont="1" applyBorder="1"/>
    <xf numFmtId="0" fontId="6" fillId="0" borderId="18" xfId="0" applyFont="1" applyBorder="1"/>
    <xf numFmtId="4" fontId="11" fillId="0" borderId="27" xfId="0" applyNumberFormat="1" applyFont="1" applyBorder="1" applyAlignment="1">
      <alignment horizontal="right"/>
    </xf>
    <xf numFmtId="0" fontId="7" fillId="0" borderId="10" xfId="0" applyFont="1" applyBorder="1"/>
    <xf numFmtId="0" fontId="6" fillId="0" borderId="58" xfId="0" applyFont="1" applyBorder="1"/>
    <xf numFmtId="0" fontId="6" fillId="3" borderId="32" xfId="0" applyFont="1" applyFill="1" applyBorder="1" applyAlignment="1">
      <alignment horizontal="left"/>
    </xf>
    <xf numFmtId="4" fontId="7" fillId="3" borderId="64" xfId="1" applyNumberFormat="1" applyFont="1" applyFill="1" applyBorder="1"/>
    <xf numFmtId="0" fontId="7" fillId="3" borderId="79" xfId="0" applyFont="1" applyFill="1" applyBorder="1" applyAlignment="1">
      <alignment horizontal="left"/>
    </xf>
    <xf numFmtId="0" fontId="7" fillId="3" borderId="37" xfId="0" applyFont="1" applyFill="1" applyBorder="1"/>
    <xf numFmtId="0" fontId="7" fillId="3" borderId="34" xfId="0" applyFont="1" applyFill="1" applyBorder="1"/>
    <xf numFmtId="4" fontId="7" fillId="3" borderId="77" xfId="1" applyNumberFormat="1" applyFont="1" applyFill="1" applyBorder="1"/>
    <xf numFmtId="0" fontId="7" fillId="5" borderId="5" xfId="0" applyFont="1" applyFill="1" applyBorder="1" applyAlignment="1">
      <alignment horizontal="left"/>
    </xf>
    <xf numFmtId="4" fontId="6" fillId="2" borderId="62" xfId="0" applyNumberFormat="1" applyFont="1" applyFill="1" applyBorder="1" applyAlignment="1">
      <alignment horizontal="right"/>
    </xf>
    <xf numFmtId="4" fontId="8" fillId="0" borderId="62" xfId="0" applyNumberFormat="1" applyFont="1" applyBorder="1" applyAlignment="1">
      <alignment horizontal="right"/>
    </xf>
    <xf numFmtId="0" fontId="7" fillId="3" borderId="80" xfId="0" applyFont="1" applyFill="1" applyBorder="1"/>
    <xf numFmtId="0" fontId="7" fillId="3" borderId="81" xfId="0" applyFont="1" applyFill="1" applyBorder="1"/>
    <xf numFmtId="0" fontId="7" fillId="3" borderId="78" xfId="0" applyFont="1" applyFill="1" applyBorder="1"/>
    <xf numFmtId="4" fontId="7" fillId="3" borderId="32" xfId="1" applyNumberFormat="1" applyFont="1" applyFill="1" applyBorder="1"/>
    <xf numFmtId="0" fontId="6" fillId="2" borderId="15" xfId="0" applyFont="1" applyFill="1" applyBorder="1"/>
    <xf numFmtId="4" fontId="6" fillId="2" borderId="62" xfId="1" applyNumberFormat="1" applyFont="1" applyFill="1" applyBorder="1"/>
    <xf numFmtId="4" fontId="7" fillId="0" borderId="26" xfId="0" applyNumberFormat="1" applyFont="1" applyBorder="1" applyAlignment="1">
      <alignment horizontal="right"/>
    </xf>
    <xf numFmtId="4" fontId="7" fillId="0" borderId="26" xfId="0" applyNumberFormat="1" applyFont="1" applyBorder="1"/>
    <xf numFmtId="4" fontId="6" fillId="0" borderId="26" xfId="1" applyNumberFormat="1" applyFont="1" applyFill="1" applyBorder="1"/>
    <xf numFmtId="0" fontId="7" fillId="5" borderId="1" xfId="0" applyFont="1" applyFill="1" applyBorder="1" applyAlignment="1">
      <alignment horizontal="left"/>
    </xf>
    <xf numFmtId="0" fontId="7" fillId="2" borderId="2" xfId="0" applyFont="1" applyFill="1" applyBorder="1"/>
    <xf numFmtId="4" fontId="7" fillId="2" borderId="51" xfId="0" applyNumberFormat="1" applyFont="1" applyFill="1" applyBorder="1" applyAlignment="1">
      <alignment horizontal="right"/>
    </xf>
    <xf numFmtId="4" fontId="7" fillId="2" borderId="51" xfId="0" applyNumberFormat="1" applyFont="1" applyFill="1" applyBorder="1"/>
    <xf numFmtId="4" fontId="6" fillId="0" borderId="42" xfId="1" applyNumberFormat="1" applyFont="1" applyFill="1" applyBorder="1"/>
    <xf numFmtId="0" fontId="7" fillId="5" borderId="52" xfId="0" applyFont="1" applyFill="1" applyBorder="1" applyAlignment="1">
      <alignment horizontal="left"/>
    </xf>
    <xf numFmtId="0" fontId="6" fillId="0" borderId="35" xfId="0" applyFont="1" applyBorder="1" applyAlignment="1">
      <alignment horizontal="right"/>
    </xf>
    <xf numFmtId="0" fontId="6" fillId="2" borderId="35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4" fontId="7" fillId="0" borderId="53" xfId="0" applyNumberFormat="1" applyFont="1" applyBorder="1"/>
    <xf numFmtId="0" fontId="6" fillId="0" borderId="4" xfId="0" applyFont="1" applyBorder="1" applyAlignment="1">
      <alignment horizontal="left"/>
    </xf>
    <xf numFmtId="4" fontId="6" fillId="0" borderId="58" xfId="0" applyNumberFormat="1" applyFont="1" applyBorder="1"/>
    <xf numFmtId="0" fontId="12" fillId="0" borderId="25" xfId="0" applyFont="1" applyBorder="1"/>
    <xf numFmtId="4" fontId="6" fillId="5" borderId="58" xfId="0" applyNumberFormat="1" applyFont="1" applyFill="1" applyBorder="1"/>
    <xf numFmtId="4" fontId="7" fillId="0" borderId="58" xfId="0" applyNumberFormat="1" applyFont="1" applyBorder="1" applyAlignment="1">
      <alignment horizontal="right"/>
    </xf>
    <xf numFmtId="0" fontId="7" fillId="3" borderId="71" xfId="0" applyFont="1" applyFill="1" applyBorder="1"/>
    <xf numFmtId="4" fontId="7" fillId="3" borderId="46" xfId="0" applyNumberFormat="1" applyFont="1" applyFill="1" applyBorder="1" applyAlignment="1">
      <alignment horizontal="right"/>
    </xf>
    <xf numFmtId="0" fontId="7" fillId="3" borderId="28" xfId="0" applyFont="1" applyFill="1" applyBorder="1"/>
    <xf numFmtId="0" fontId="7" fillId="3" borderId="42" xfId="0" applyFont="1" applyFill="1" applyBorder="1"/>
    <xf numFmtId="4" fontId="7" fillId="3" borderId="75" xfId="1" applyNumberFormat="1" applyFont="1" applyFill="1" applyBorder="1"/>
    <xf numFmtId="4" fontId="7" fillId="5" borderId="57" xfId="1" applyNumberFormat="1" applyFont="1" applyFill="1" applyBorder="1"/>
    <xf numFmtId="4" fontId="6" fillId="5" borderId="75" xfId="1" applyNumberFormat="1" applyFont="1" applyFill="1" applyBorder="1"/>
    <xf numFmtId="4" fontId="6" fillId="3" borderId="42" xfId="1" applyNumberFormat="1" applyFont="1" applyFill="1" applyBorder="1"/>
    <xf numFmtId="4" fontId="6" fillId="0" borderId="5" xfId="1" applyNumberFormat="1" applyFont="1" applyFill="1" applyBorder="1"/>
    <xf numFmtId="4" fontId="7" fillId="0" borderId="5" xfId="1" applyNumberFormat="1" applyFont="1" applyFill="1" applyBorder="1"/>
    <xf numFmtId="0" fontId="6" fillId="5" borderId="14" xfId="0" applyFont="1" applyFill="1" applyBorder="1" applyAlignment="1">
      <alignment horizontal="left"/>
    </xf>
    <xf numFmtId="0" fontId="6" fillId="5" borderId="11" xfId="0" applyFont="1" applyFill="1" applyBorder="1"/>
    <xf numFmtId="0" fontId="6" fillId="5" borderId="6" xfId="0" applyFont="1" applyFill="1" applyBorder="1"/>
    <xf numFmtId="4" fontId="6" fillId="5" borderId="8" xfId="1" applyNumberFormat="1" applyFont="1" applyFill="1" applyBorder="1" applyAlignment="1">
      <alignment horizontal="right"/>
    </xf>
    <xf numFmtId="0" fontId="4" fillId="5" borderId="0" xfId="0" applyFont="1" applyFill="1"/>
    <xf numFmtId="0" fontId="6" fillId="5" borderId="5" xfId="0" applyFont="1" applyFill="1" applyBorder="1" applyAlignment="1">
      <alignment horizontal="left"/>
    </xf>
    <xf numFmtId="0" fontId="4" fillId="0" borderId="4" xfId="0" applyFont="1" applyBorder="1"/>
    <xf numFmtId="0" fontId="6" fillId="5" borderId="17" xfId="0" applyFont="1" applyFill="1" applyBorder="1"/>
    <xf numFmtId="0" fontId="6" fillId="5" borderId="15" xfId="0" applyFont="1" applyFill="1" applyBorder="1"/>
    <xf numFmtId="0" fontId="6" fillId="5" borderId="7" xfId="0" applyFont="1" applyFill="1" applyBorder="1"/>
    <xf numFmtId="0" fontId="6" fillId="5" borderId="35" xfId="0" applyFont="1" applyFill="1" applyBorder="1" applyAlignment="1">
      <alignment horizontal="left"/>
    </xf>
    <xf numFmtId="0" fontId="6" fillId="5" borderId="64" xfId="0" applyFont="1" applyFill="1" applyBorder="1"/>
    <xf numFmtId="0" fontId="6" fillId="3" borderId="58" xfId="0" applyFont="1" applyFill="1" applyBorder="1" applyAlignment="1">
      <alignment horizontal="left"/>
    </xf>
    <xf numFmtId="0" fontId="7" fillId="3" borderId="82" xfId="0" applyFont="1" applyFill="1" applyBorder="1" applyAlignment="1">
      <alignment horizontal="left"/>
    </xf>
    <xf numFmtId="0" fontId="6" fillId="0" borderId="23" xfId="0" applyFont="1" applyBorder="1" applyAlignment="1">
      <alignment horizontal="left" vertical="top"/>
    </xf>
    <xf numFmtId="4" fontId="4" fillId="0" borderId="0" xfId="0" applyNumberFormat="1" applyFont="1" applyAlignment="1">
      <alignment wrapText="1"/>
    </xf>
    <xf numFmtId="4" fontId="6" fillId="0" borderId="5" xfId="0" applyNumberFormat="1" applyFont="1" applyBorder="1" applyAlignment="1">
      <alignment horizontal="right"/>
    </xf>
    <xf numFmtId="4" fontId="6" fillId="0" borderId="23" xfId="0" applyNumberFormat="1" applyFont="1" applyBorder="1" applyAlignment="1">
      <alignment horizontal="right"/>
    </xf>
    <xf numFmtId="4" fontId="7" fillId="0" borderId="58" xfId="0" applyNumberFormat="1" applyFont="1" applyBorder="1"/>
    <xf numFmtId="4" fontId="7" fillId="0" borderId="64" xfId="1" applyNumberFormat="1" applyFont="1" applyFill="1" applyBorder="1"/>
    <xf numFmtId="0" fontId="7" fillId="3" borderId="15" xfId="0" applyFont="1" applyFill="1" applyBorder="1"/>
    <xf numFmtId="0" fontId="7" fillId="3" borderId="22" xfId="0" applyFont="1" applyFill="1" applyBorder="1"/>
    <xf numFmtId="0" fontId="7" fillId="5" borderId="83" xfId="2" applyFont="1" applyFill="1" applyBorder="1"/>
    <xf numFmtId="0" fontId="7" fillId="5" borderId="84" xfId="2" applyFont="1" applyFill="1" applyBorder="1"/>
    <xf numFmtId="0" fontId="7" fillId="5" borderId="85" xfId="2" applyFont="1" applyFill="1" applyBorder="1"/>
    <xf numFmtId="0" fontId="7" fillId="2" borderId="42" xfId="0" applyFont="1" applyFill="1" applyBorder="1"/>
    <xf numFmtId="0" fontId="7" fillId="5" borderId="70" xfId="0" applyFont="1" applyFill="1" applyBorder="1"/>
    <xf numFmtId="0" fontId="7" fillId="0" borderId="70" xfId="0" applyFont="1" applyBorder="1"/>
    <xf numFmtId="0" fontId="7" fillId="0" borderId="51" xfId="0" applyFont="1" applyBorder="1" applyAlignment="1">
      <alignment horizontal="left"/>
    </xf>
    <xf numFmtId="0" fontId="7" fillId="8" borderId="38" xfId="0" applyFont="1" applyFill="1" applyBorder="1"/>
    <xf numFmtId="0" fontId="6" fillId="8" borderId="0" xfId="0" applyFont="1" applyFill="1"/>
    <xf numFmtId="0" fontId="7" fillId="8" borderId="2" xfId="0" applyFont="1" applyFill="1" applyBorder="1"/>
    <xf numFmtId="0" fontId="7" fillId="8" borderId="2" xfId="0" applyFont="1" applyFill="1" applyBorder="1" applyAlignment="1">
      <alignment wrapText="1"/>
    </xf>
    <xf numFmtId="4" fontId="7" fillId="8" borderId="51" xfId="0" applyNumberFormat="1" applyFont="1" applyFill="1" applyBorder="1" applyAlignment="1">
      <alignment horizontal="center"/>
    </xf>
    <xf numFmtId="4" fontId="7" fillId="8" borderId="42" xfId="0" applyNumberFormat="1" applyFont="1" applyFill="1" applyBorder="1" applyAlignment="1">
      <alignment wrapText="1"/>
    </xf>
    <xf numFmtId="0" fontId="4" fillId="8" borderId="0" xfId="0" applyFont="1" applyFill="1"/>
    <xf numFmtId="0" fontId="4" fillId="0" borderId="26" xfId="0" applyFont="1" applyBorder="1"/>
    <xf numFmtId="0" fontId="7" fillId="5" borderId="51" xfId="0" applyFont="1" applyFill="1" applyBorder="1" applyAlignment="1">
      <alignment horizontal="left"/>
    </xf>
    <xf numFmtId="0" fontId="10" fillId="5" borderId="2" xfId="0" applyFont="1" applyFill="1" applyBorder="1"/>
    <xf numFmtId="0" fontId="4" fillId="0" borderId="6" xfId="0" applyFont="1" applyBorder="1"/>
    <xf numFmtId="0" fontId="7" fillId="3" borderId="86" xfId="0" applyFont="1" applyFill="1" applyBorder="1" applyAlignment="1">
      <alignment horizontal="left"/>
    </xf>
    <xf numFmtId="0" fontId="7" fillId="3" borderId="16" xfId="0" applyFont="1" applyFill="1" applyBorder="1" applyAlignment="1">
      <alignment horizontal="left"/>
    </xf>
    <xf numFmtId="0" fontId="4" fillId="0" borderId="87" xfId="0" applyFont="1" applyBorder="1"/>
    <xf numFmtId="0" fontId="7" fillId="3" borderId="17" xfId="0" applyFont="1" applyFill="1" applyBorder="1"/>
    <xf numFmtId="0" fontId="7" fillId="0" borderId="88" xfId="0" applyFont="1" applyBorder="1"/>
    <xf numFmtId="0" fontId="7" fillId="3" borderId="61" xfId="0" applyFont="1" applyFill="1" applyBorder="1"/>
    <xf numFmtId="0" fontId="7" fillId="0" borderId="19" xfId="0" applyFont="1" applyBorder="1"/>
    <xf numFmtId="4" fontId="7" fillId="3" borderId="52" xfId="0" applyNumberFormat="1" applyFont="1" applyFill="1" applyBorder="1"/>
    <xf numFmtId="4" fontId="7" fillId="3" borderId="10" xfId="1" applyNumberFormat="1" applyFont="1" applyFill="1" applyBorder="1"/>
    <xf numFmtId="0" fontId="6" fillId="0" borderId="19" xfId="0" applyFont="1" applyBorder="1"/>
    <xf numFmtId="4" fontId="7" fillId="0" borderId="20" xfId="0" applyNumberFormat="1" applyFont="1" applyBorder="1"/>
    <xf numFmtId="4" fontId="6" fillId="2" borderId="52" xfId="0" applyNumberFormat="1" applyFont="1" applyFill="1" applyBorder="1" applyAlignment="1">
      <alignment horizontal="right"/>
    </xf>
    <xf numFmtId="0" fontId="7" fillId="2" borderId="70" xfId="0" applyFont="1" applyFill="1" applyBorder="1"/>
    <xf numFmtId="0" fontId="7" fillId="0" borderId="70" xfId="0" applyFont="1" applyBorder="1" applyAlignment="1">
      <alignment horizontal="left"/>
    </xf>
    <xf numFmtId="0" fontId="7" fillId="5" borderId="2" xfId="0" applyFont="1" applyFill="1" applyBorder="1"/>
    <xf numFmtId="4" fontId="7" fillId="5" borderId="2" xfId="2" applyNumberFormat="1" applyFont="1" applyFill="1" applyBorder="1" applyAlignment="1">
      <alignment horizontal="right"/>
    </xf>
    <xf numFmtId="4" fontId="7" fillId="5" borderId="70" xfId="2" applyNumberFormat="1" applyFont="1" applyFill="1" applyBorder="1"/>
    <xf numFmtId="4" fontId="6" fillId="5" borderId="70" xfId="2" applyNumberFormat="1" applyFont="1" applyFill="1" applyBorder="1"/>
    <xf numFmtId="0" fontId="7" fillId="3" borderId="62" xfId="0" applyFont="1" applyFill="1" applyBorder="1" applyAlignment="1">
      <alignment horizontal="left"/>
    </xf>
    <xf numFmtId="0" fontId="4" fillId="0" borderId="19" xfId="0" applyFont="1" applyBorder="1"/>
    <xf numFmtId="0" fontId="7" fillId="5" borderId="89" xfId="0" applyFont="1" applyFill="1" applyBorder="1" applyAlignment="1">
      <alignment horizontal="center"/>
    </xf>
    <xf numFmtId="0" fontId="7" fillId="5" borderId="68" xfId="0" applyFont="1" applyFill="1" applyBorder="1" applyAlignment="1">
      <alignment horizontal="center"/>
    </xf>
    <xf numFmtId="0" fontId="7" fillId="5" borderId="75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7" fillId="3" borderId="42" xfId="0" applyFont="1" applyFill="1" applyBorder="1" applyAlignment="1">
      <alignment horizontal="left"/>
    </xf>
    <xf numFmtId="4" fontId="7" fillId="3" borderId="51" xfId="0" applyNumberFormat="1" applyFont="1" applyFill="1" applyBorder="1"/>
    <xf numFmtId="0" fontId="6" fillId="0" borderId="21" xfId="0" applyFont="1" applyBorder="1"/>
    <xf numFmtId="0" fontId="6" fillId="0" borderId="21" xfId="0" applyFont="1" applyBorder="1" applyAlignment="1">
      <alignment horizontal="left"/>
    </xf>
    <xf numFmtId="0" fontId="6" fillId="8" borderId="1" xfId="0" applyFont="1" applyFill="1" applyBorder="1" applyAlignment="1">
      <alignment horizontal="left"/>
    </xf>
    <xf numFmtId="0" fontId="4" fillId="0" borderId="18" xfId="0" applyFont="1" applyBorder="1"/>
    <xf numFmtId="0" fontId="6" fillId="3" borderId="7" xfId="0" applyFont="1" applyFill="1" applyBorder="1" applyAlignment="1">
      <alignment horizontal="left"/>
    </xf>
    <xf numFmtId="4" fontId="4" fillId="3" borderId="21" xfId="0" applyNumberFormat="1" applyFont="1" applyFill="1" applyBorder="1" applyAlignment="1">
      <alignment wrapText="1"/>
    </xf>
    <xf numFmtId="0" fontId="7" fillId="5" borderId="72" xfId="0" applyFont="1" applyFill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6" fillId="2" borderId="27" xfId="0" applyFont="1" applyFill="1" applyBorder="1" applyAlignment="1">
      <alignment horizontal="left"/>
    </xf>
    <xf numFmtId="0" fontId="6" fillId="5" borderId="27" xfId="0" applyFont="1" applyFill="1" applyBorder="1" applyAlignment="1">
      <alignment horizontal="left"/>
    </xf>
    <xf numFmtId="0" fontId="4" fillId="5" borderId="18" xfId="0" applyFont="1" applyFill="1" applyBorder="1"/>
    <xf numFmtId="0" fontId="4" fillId="0" borderId="12" xfId="0" applyFont="1" applyBorder="1"/>
    <xf numFmtId="0" fontId="6" fillId="5" borderId="68" xfId="0" applyFont="1" applyFill="1" applyBorder="1" applyAlignment="1">
      <alignment horizontal="left"/>
    </xf>
    <xf numFmtId="0" fontId="7" fillId="5" borderId="68" xfId="0" applyFont="1" applyFill="1" applyBorder="1" applyAlignment="1">
      <alignment horizontal="left"/>
    </xf>
    <xf numFmtId="0" fontId="4" fillId="5" borderId="4" xfId="0" applyFont="1" applyFill="1" applyBorder="1"/>
    <xf numFmtId="0" fontId="4" fillId="0" borderId="90" xfId="0" applyFont="1" applyBorder="1"/>
    <xf numFmtId="0" fontId="6" fillId="5" borderId="10" xfId="0" applyFont="1" applyFill="1" applyBorder="1"/>
    <xf numFmtId="4" fontId="6" fillId="5" borderId="8" xfId="1" applyNumberFormat="1" applyFont="1" applyFill="1" applyBorder="1"/>
    <xf numFmtId="4" fontId="6" fillId="5" borderId="5" xfId="1" applyNumberFormat="1" applyFont="1" applyFill="1" applyBorder="1"/>
    <xf numFmtId="0" fontId="6" fillId="5" borderId="12" xfId="0" applyFont="1" applyFill="1" applyBorder="1" applyAlignment="1">
      <alignment horizontal="left"/>
    </xf>
    <xf numFmtId="0" fontId="7" fillId="5" borderId="6" xfId="0" applyFont="1" applyFill="1" applyBorder="1"/>
    <xf numFmtId="4" fontId="6" fillId="5" borderId="27" xfId="0" applyNumberFormat="1" applyFont="1" applyFill="1" applyBorder="1"/>
    <xf numFmtId="0" fontId="6" fillId="5" borderId="0" xfId="0" applyFont="1" applyFill="1"/>
    <xf numFmtId="4" fontId="9" fillId="5" borderId="0" xfId="1" applyNumberFormat="1" applyFont="1" applyFill="1" applyBorder="1"/>
    <xf numFmtId="4" fontId="6" fillId="5" borderId="0" xfId="0" applyNumberFormat="1" applyFont="1" applyFill="1" applyAlignment="1">
      <alignment horizontal="right"/>
    </xf>
    <xf numFmtId="4" fontId="7" fillId="5" borderId="0" xfId="0" applyNumberFormat="1" applyFont="1" applyFill="1" applyAlignment="1">
      <alignment horizontal="right"/>
    </xf>
    <xf numFmtId="4" fontId="15" fillId="5" borderId="0" xfId="0" applyNumberFormat="1" applyFont="1" applyFill="1" applyAlignment="1">
      <alignment horizontal="right"/>
    </xf>
    <xf numFmtId="4" fontId="15" fillId="5" borderId="0" xfId="1" applyNumberFormat="1" applyFont="1" applyFill="1" applyBorder="1"/>
    <xf numFmtId="4" fontId="6" fillId="5" borderId="0" xfId="1" applyNumberFormat="1" applyFont="1" applyFill="1" applyBorder="1"/>
    <xf numFmtId="4" fontId="9" fillId="5" borderId="0" xfId="0" applyNumberFormat="1" applyFont="1" applyFill="1" applyAlignment="1">
      <alignment horizontal="right"/>
    </xf>
    <xf numFmtId="4" fontId="18" fillId="5" borderId="0" xfId="1" applyNumberFormat="1" applyFont="1" applyFill="1" applyBorder="1"/>
    <xf numFmtId="4" fontId="6" fillId="5" borderId="0" xfId="0" applyNumberFormat="1" applyFont="1" applyFill="1"/>
    <xf numFmtId="4" fontId="17" fillId="5" borderId="0" xfId="0" applyNumberFormat="1" applyFont="1" applyFill="1" applyAlignment="1">
      <alignment horizontal="right"/>
    </xf>
    <xf numFmtId="4" fontId="10" fillId="5" borderId="0" xfId="0" applyNumberFormat="1" applyFont="1" applyFill="1"/>
    <xf numFmtId="4" fontId="14" fillId="5" borderId="0" xfId="1" applyNumberFormat="1" applyFont="1" applyFill="1" applyBorder="1"/>
    <xf numFmtId="4" fontId="7" fillId="5" borderId="0" xfId="2" applyNumberFormat="1" applyFont="1" applyFill="1" applyBorder="1" applyAlignment="1">
      <alignment horizontal="right"/>
    </xf>
    <xf numFmtId="4" fontId="16" fillId="5" borderId="0" xfId="1" applyNumberFormat="1" applyFont="1" applyFill="1" applyBorder="1"/>
    <xf numFmtId="4" fontId="16" fillId="5" borderId="4" xfId="1" applyNumberFormat="1" applyFont="1" applyFill="1" applyBorder="1"/>
    <xf numFmtId="0" fontId="7" fillId="5" borderId="0" xfId="0" applyFont="1" applyFill="1" applyAlignment="1">
      <alignment horizontal="center"/>
    </xf>
    <xf numFmtId="4" fontId="7" fillId="5" borderId="0" xfId="0" applyNumberFormat="1" applyFont="1" applyFill="1"/>
    <xf numFmtId="4" fontId="7" fillId="5" borderId="0" xfId="0" applyNumberFormat="1" applyFont="1" applyFill="1" applyAlignment="1">
      <alignment wrapText="1"/>
    </xf>
    <xf numFmtId="4" fontId="14" fillId="5" borderId="0" xfId="0" applyNumberFormat="1" applyFont="1" applyFill="1" applyAlignment="1">
      <alignment horizontal="right"/>
    </xf>
    <xf numFmtId="4" fontId="7" fillId="5" borderId="0" xfId="0" applyNumberFormat="1" applyFont="1" applyFill="1" applyAlignment="1">
      <alignment horizontal="center" wrapText="1"/>
    </xf>
    <xf numFmtId="4" fontId="4" fillId="5" borderId="4" xfId="0" applyNumberFormat="1" applyFont="1" applyFill="1" applyBorder="1"/>
    <xf numFmtId="4" fontId="7" fillId="5" borderId="0" xfId="0" applyNumberFormat="1" applyFont="1" applyFill="1" applyAlignment="1">
      <alignment horizontal="center"/>
    </xf>
    <xf numFmtId="4" fontId="13" fillId="5" borderId="0" xfId="0" applyNumberFormat="1" applyFont="1" applyFill="1"/>
    <xf numFmtId="4" fontId="15" fillId="5" borderId="0" xfId="0" applyNumberFormat="1" applyFont="1" applyFill="1"/>
    <xf numFmtId="4" fontId="16" fillId="5" borderId="0" xfId="0" applyNumberFormat="1" applyFont="1" applyFill="1" applyAlignment="1">
      <alignment horizontal="right"/>
    </xf>
    <xf numFmtId="4" fontId="6" fillId="5" borderId="4" xfId="1" applyNumberFormat="1" applyFont="1" applyFill="1" applyBorder="1"/>
    <xf numFmtId="4" fontId="7" fillId="5" borderId="4" xfId="0" applyNumberFormat="1" applyFont="1" applyFill="1" applyBorder="1"/>
    <xf numFmtId="4" fontId="4" fillId="5" borderId="0" xfId="0" applyNumberFormat="1" applyFont="1" applyFill="1" applyAlignment="1">
      <alignment horizontal="center"/>
    </xf>
    <xf numFmtId="4" fontId="7" fillId="5" borderId="4" xfId="0" applyNumberFormat="1" applyFont="1" applyFill="1" applyBorder="1" applyAlignment="1">
      <alignment horizontal="right"/>
    </xf>
    <xf numFmtId="4" fontId="7" fillId="5" borderId="4" xfId="1" applyNumberFormat="1" applyFont="1" applyFill="1" applyBorder="1"/>
    <xf numFmtId="4" fontId="6" fillId="5" borderId="4" xfId="0" applyNumberFormat="1" applyFont="1" applyFill="1" applyBorder="1" applyAlignment="1">
      <alignment horizontal="right"/>
    </xf>
    <xf numFmtId="0" fontId="19" fillId="0" borderId="0" xfId="0" applyFont="1" applyAlignment="1">
      <alignment horizontal="left"/>
    </xf>
    <xf numFmtId="4" fontId="7" fillId="6" borderId="1" xfId="0" applyNumberFormat="1" applyFont="1" applyFill="1" applyBorder="1" applyAlignment="1">
      <alignment wrapText="1"/>
    </xf>
    <xf numFmtId="4" fontId="7" fillId="8" borderId="1" xfId="1" applyNumberFormat="1" applyFont="1" applyFill="1" applyBorder="1"/>
    <xf numFmtId="4" fontId="7" fillId="0" borderId="16" xfId="1" applyNumberFormat="1" applyFont="1" applyFill="1" applyBorder="1"/>
    <xf numFmtId="41" fontId="6" fillId="5" borderId="27" xfId="3" applyFont="1" applyFill="1" applyBorder="1"/>
    <xf numFmtId="0" fontId="6" fillId="0" borderId="0" xfId="0" applyFont="1" applyAlignment="1">
      <alignment horizontal="right"/>
    </xf>
    <xf numFmtId="0" fontId="4" fillId="0" borderId="91" xfId="0" applyFont="1" applyBorder="1"/>
    <xf numFmtId="4" fontId="9" fillId="5" borderId="91" xfId="0" applyNumberFormat="1" applyFont="1" applyFill="1" applyBorder="1" applyAlignment="1">
      <alignment horizontal="right"/>
    </xf>
    <xf numFmtId="0" fontId="4" fillId="0" borderId="64" xfId="0" applyFont="1" applyBorder="1"/>
    <xf numFmtId="0" fontId="4" fillId="0" borderId="13" xfId="0" applyFont="1" applyBorder="1"/>
    <xf numFmtId="0" fontId="4" fillId="0" borderId="92" xfId="0" applyFont="1" applyBorder="1"/>
    <xf numFmtId="0" fontId="4" fillId="0" borderId="68" xfId="0" applyFont="1" applyBorder="1"/>
    <xf numFmtId="0" fontId="7" fillId="0" borderId="0" xfId="0" applyFont="1" applyAlignment="1">
      <alignment horizontal="center"/>
    </xf>
  </cellXfs>
  <cellStyles count="4">
    <cellStyle name="Comma" xfId="1" builtinId="3"/>
    <cellStyle name="Comma [0]" xfId="3" builtinId="6"/>
    <cellStyle name="Normal" xfId="0" builtinId="0"/>
    <cellStyle name="Note" xfId="2" builtinId="10"/>
  </cellStyles>
  <dxfs count="0"/>
  <tableStyles count="0" defaultTableStyle="TableStyleMedium2" defaultPivotStyle="PivotStyleLight16"/>
  <colors>
    <mruColors>
      <color rgb="FFCCCCFF"/>
      <color rgb="FFFF99CC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58"/>
  <sheetViews>
    <sheetView tabSelected="1" view="pageBreakPreview" topLeftCell="A199" zoomScaleNormal="59" zoomScaleSheetLayoutView="100" workbookViewId="0">
      <selection activeCell="K209" sqref="K209"/>
    </sheetView>
  </sheetViews>
  <sheetFormatPr defaultColWidth="8.6640625" defaultRowHeight="17.100000000000001" customHeight="1" x14ac:dyDescent="0.25"/>
  <cols>
    <col min="1" max="1" width="8.6640625" style="3"/>
    <col min="2" max="2" width="13.6640625" style="3" customWidth="1"/>
    <col min="3" max="3" width="9.88671875" style="3" bestFit="1" customWidth="1"/>
    <col min="4" max="8" width="8.6640625" style="3"/>
    <col min="9" max="10" width="19.109375" style="3" customWidth="1"/>
    <col min="11" max="11" width="22.33203125" style="3" customWidth="1"/>
    <col min="12" max="12" width="0.21875" style="8" customWidth="1"/>
    <col min="13" max="13" width="4.33203125" style="17" customWidth="1"/>
    <col min="14" max="14" width="34" style="285" customWidth="1"/>
    <col min="15" max="15" width="8.6640625" style="3"/>
    <col min="16" max="16" width="35.33203125" style="3" customWidth="1"/>
    <col min="17" max="16384" width="8.6640625" style="3"/>
  </cols>
  <sheetData>
    <row r="1" spans="2:15" ht="19.2" customHeight="1" x14ac:dyDescent="0.3">
      <c r="B1" s="20"/>
      <c r="C1" s="20"/>
      <c r="D1" s="20"/>
      <c r="E1" s="20"/>
      <c r="F1" s="20"/>
      <c r="G1" s="20"/>
      <c r="H1" s="20"/>
      <c r="I1" s="20"/>
      <c r="J1" s="20"/>
      <c r="K1" s="396" t="s">
        <v>194</v>
      </c>
      <c r="L1" s="197"/>
      <c r="M1" s="368"/>
    </row>
    <row r="2" spans="2:15" ht="17.100000000000001" customHeight="1" x14ac:dyDescent="0.3">
      <c r="B2" s="403" t="s">
        <v>193</v>
      </c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375"/>
    </row>
    <row r="3" spans="2:15" ht="17.100000000000001" customHeight="1" x14ac:dyDescent="0.3">
      <c r="B3" s="403" t="s">
        <v>195</v>
      </c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375"/>
    </row>
    <row r="4" spans="2:15" ht="17.100000000000001" customHeight="1" thickBot="1" x14ac:dyDescent="0.35">
      <c r="B4" s="21"/>
      <c r="C4" s="20"/>
      <c r="D4" s="20"/>
      <c r="E4" s="22"/>
      <c r="F4" s="22"/>
      <c r="G4" s="22"/>
      <c r="H4" s="22"/>
      <c r="I4" s="23"/>
      <c r="J4" s="23"/>
      <c r="K4" s="23"/>
      <c r="L4" s="23"/>
      <c r="M4" s="376"/>
    </row>
    <row r="5" spans="2:15" ht="35.1" customHeight="1" thickBot="1" x14ac:dyDescent="0.35">
      <c r="B5" s="24" t="s">
        <v>0</v>
      </c>
      <c r="C5" s="25"/>
      <c r="D5" s="25"/>
      <c r="E5" s="25" t="s">
        <v>1</v>
      </c>
      <c r="F5" s="25"/>
      <c r="G5" s="25"/>
      <c r="H5" s="26"/>
      <c r="I5" s="27" t="s">
        <v>192</v>
      </c>
      <c r="J5" s="28" t="s">
        <v>125</v>
      </c>
      <c r="K5" s="392" t="s">
        <v>126</v>
      </c>
      <c r="L5" s="377"/>
      <c r="M5" s="3"/>
      <c r="N5" s="3"/>
      <c r="O5" s="276"/>
    </row>
    <row r="6" spans="2:15" ht="17.100000000000001" customHeight="1" x14ac:dyDescent="0.3">
      <c r="B6" s="30">
        <v>3</v>
      </c>
      <c r="C6" s="22" t="s">
        <v>2</v>
      </c>
      <c r="D6" s="20"/>
      <c r="E6" s="20"/>
      <c r="F6" s="20"/>
      <c r="G6" s="20"/>
      <c r="H6" s="20"/>
      <c r="I6" s="31"/>
      <c r="J6" s="29"/>
      <c r="K6" s="29"/>
      <c r="L6" s="368"/>
      <c r="M6" s="3"/>
      <c r="N6" s="3"/>
    </row>
    <row r="7" spans="2:15" ht="17.100000000000001" customHeight="1" x14ac:dyDescent="0.3">
      <c r="B7" s="30"/>
      <c r="C7" s="22"/>
      <c r="D7" s="20"/>
      <c r="E7" s="20"/>
      <c r="F7" s="20"/>
      <c r="G7" s="20"/>
      <c r="H7" s="20"/>
      <c r="I7" s="31" t="s">
        <v>164</v>
      </c>
      <c r="J7" s="29"/>
      <c r="K7" s="29"/>
      <c r="L7" s="368"/>
      <c r="M7" s="3"/>
      <c r="N7" s="3"/>
    </row>
    <row r="8" spans="2:15" ht="17.100000000000001" customHeight="1" x14ac:dyDescent="0.3">
      <c r="B8" s="30">
        <v>32</v>
      </c>
      <c r="C8" s="22" t="s">
        <v>3</v>
      </c>
      <c r="D8" s="22"/>
      <c r="E8" s="22"/>
      <c r="F8" s="22"/>
      <c r="G8" s="22"/>
      <c r="H8" s="22"/>
      <c r="I8" s="32"/>
      <c r="J8" s="33"/>
      <c r="K8" s="29"/>
      <c r="L8" s="368"/>
      <c r="M8" s="3"/>
      <c r="N8" s="3"/>
    </row>
    <row r="9" spans="2:15" ht="17.100000000000001" customHeight="1" x14ac:dyDescent="0.3">
      <c r="B9" s="34">
        <v>321</v>
      </c>
      <c r="C9" s="35" t="s">
        <v>4</v>
      </c>
      <c r="D9" s="35"/>
      <c r="E9" s="35"/>
      <c r="F9" s="35"/>
      <c r="G9" s="35"/>
      <c r="H9" s="36"/>
      <c r="I9" s="37">
        <v>1600000</v>
      </c>
      <c r="J9" s="38">
        <v>1530150.21</v>
      </c>
      <c r="K9" s="38">
        <f>J9/I9*100</f>
        <v>95.634388125000001</v>
      </c>
      <c r="L9" s="360"/>
      <c r="M9" s="3"/>
      <c r="N9" s="3"/>
    </row>
    <row r="10" spans="2:15" ht="17.100000000000001" customHeight="1" x14ac:dyDescent="0.3">
      <c r="B10" s="34">
        <v>322</v>
      </c>
      <c r="C10" s="35" t="s">
        <v>5</v>
      </c>
      <c r="D10" s="35"/>
      <c r="E10" s="35"/>
      <c r="F10" s="35"/>
      <c r="G10" s="35"/>
      <c r="H10" s="35"/>
      <c r="I10" s="37">
        <v>95000</v>
      </c>
      <c r="J10" s="38">
        <v>85714.28</v>
      </c>
      <c r="K10" s="38">
        <f>J10/I10*100</f>
        <v>90.225557894736838</v>
      </c>
      <c r="L10" s="360"/>
      <c r="M10" s="3"/>
      <c r="N10" s="3"/>
    </row>
    <row r="11" spans="2:15" ht="17.100000000000001" customHeight="1" thickBot="1" x14ac:dyDescent="0.35">
      <c r="B11" s="39">
        <v>32</v>
      </c>
      <c r="C11" s="40" t="s">
        <v>168</v>
      </c>
      <c r="D11" s="41"/>
      <c r="E11" s="41"/>
      <c r="F11" s="41"/>
      <c r="G11" s="41"/>
      <c r="H11" s="42"/>
      <c r="I11" s="43">
        <f>SUM(I9:I10)</f>
        <v>1695000</v>
      </c>
      <c r="J11" s="43">
        <f>SUM(J9:J10)</f>
        <v>1615864.49</v>
      </c>
      <c r="K11" s="44">
        <f>J11/I11*100</f>
        <v>95.331238348082593</v>
      </c>
      <c r="L11" s="362"/>
      <c r="M11" s="3"/>
      <c r="N11" s="3"/>
    </row>
    <row r="12" spans="2:15" ht="17.100000000000001" customHeight="1" thickTop="1" x14ac:dyDescent="0.3">
      <c r="B12" s="45"/>
      <c r="C12" s="22"/>
      <c r="D12" s="22"/>
      <c r="E12" s="22"/>
      <c r="F12" s="22"/>
      <c r="G12" s="22"/>
      <c r="H12" s="22"/>
      <c r="I12" s="46"/>
      <c r="J12" s="46"/>
      <c r="K12" s="47"/>
      <c r="L12" s="362"/>
      <c r="M12" s="3"/>
      <c r="N12" s="3"/>
    </row>
    <row r="13" spans="2:15" ht="17.100000000000001" customHeight="1" x14ac:dyDescent="0.3">
      <c r="B13" s="45">
        <v>34</v>
      </c>
      <c r="C13" s="22" t="s">
        <v>6</v>
      </c>
      <c r="D13" s="22"/>
      <c r="E13" s="22"/>
      <c r="F13" s="22"/>
      <c r="G13" s="22"/>
      <c r="H13" s="22"/>
      <c r="I13" s="48"/>
      <c r="J13" s="48"/>
      <c r="K13" s="49"/>
      <c r="L13" s="362"/>
      <c r="M13" s="3"/>
      <c r="N13" s="3"/>
    </row>
    <row r="14" spans="2:15" ht="17.100000000000001" customHeight="1" x14ac:dyDescent="0.3">
      <c r="B14" s="50">
        <v>341</v>
      </c>
      <c r="C14" s="51" t="s">
        <v>7</v>
      </c>
      <c r="D14" s="51"/>
      <c r="E14" s="51"/>
      <c r="F14" s="51"/>
      <c r="G14" s="51"/>
      <c r="H14" s="52"/>
      <c r="I14" s="53"/>
      <c r="J14" s="54"/>
      <c r="K14" s="55"/>
      <c r="L14" s="361"/>
      <c r="M14" s="3"/>
      <c r="N14" s="3"/>
    </row>
    <row r="15" spans="2:15" ht="17.100000000000001" customHeight="1" x14ac:dyDescent="0.3">
      <c r="B15" s="34">
        <v>341311</v>
      </c>
      <c r="C15" s="56" t="s">
        <v>8</v>
      </c>
      <c r="D15" s="35"/>
      <c r="E15" s="35"/>
      <c r="F15" s="20"/>
      <c r="G15" s="35"/>
      <c r="H15" s="57"/>
      <c r="I15" s="58">
        <v>600</v>
      </c>
      <c r="J15" s="38">
        <v>917.23</v>
      </c>
      <c r="K15" s="38">
        <f>J15/I15*100</f>
        <v>152.87166666666667</v>
      </c>
      <c r="L15" s="360"/>
      <c r="M15" s="3"/>
      <c r="N15" s="3"/>
    </row>
    <row r="16" spans="2:15" ht="17.100000000000001" customHeight="1" x14ac:dyDescent="0.3">
      <c r="B16" s="34">
        <v>34141</v>
      </c>
      <c r="C16" s="56" t="s">
        <v>9</v>
      </c>
      <c r="D16" s="51"/>
      <c r="E16" s="51"/>
      <c r="F16" s="51"/>
      <c r="G16" s="51"/>
      <c r="H16" s="52"/>
      <c r="I16" s="59"/>
      <c r="J16" s="60"/>
      <c r="K16" s="38"/>
      <c r="L16" s="362"/>
      <c r="M16" s="3"/>
      <c r="N16" s="3"/>
    </row>
    <row r="17" spans="2:14" ht="17.100000000000001" customHeight="1" thickBot="1" x14ac:dyDescent="0.35">
      <c r="B17" s="39">
        <v>34</v>
      </c>
      <c r="C17" s="40" t="s">
        <v>169</v>
      </c>
      <c r="D17" s="41"/>
      <c r="E17" s="41"/>
      <c r="F17" s="41"/>
      <c r="G17" s="41"/>
      <c r="H17" s="61"/>
      <c r="I17" s="62">
        <f>SUM(I14:I15)</f>
        <v>600</v>
      </c>
      <c r="J17" s="63">
        <f>SUM(J14+J16+J15)</f>
        <v>917.23</v>
      </c>
      <c r="K17" s="63">
        <f t="shared" ref="K17" si="0">J17/I17*100</f>
        <v>152.87166666666667</v>
      </c>
      <c r="L17" s="378"/>
      <c r="M17" s="3"/>
      <c r="N17" s="3"/>
    </row>
    <row r="18" spans="2:14" ht="17.100000000000001" customHeight="1" thickTop="1" x14ac:dyDescent="0.3">
      <c r="B18" s="45"/>
      <c r="C18" s="22"/>
      <c r="D18" s="22"/>
      <c r="E18" s="22"/>
      <c r="F18" s="22"/>
      <c r="G18" s="64"/>
      <c r="H18" s="65"/>
      <c r="I18" s="66"/>
      <c r="J18" s="46"/>
      <c r="K18" s="49"/>
      <c r="L18" s="362"/>
      <c r="M18" s="3"/>
      <c r="N18" s="3"/>
    </row>
    <row r="19" spans="2:14" ht="17.100000000000001" customHeight="1" x14ac:dyDescent="0.3">
      <c r="B19" s="67">
        <v>36</v>
      </c>
      <c r="C19" s="51" t="s">
        <v>10</v>
      </c>
      <c r="D19" s="51"/>
      <c r="E19" s="51"/>
      <c r="F19" s="51"/>
      <c r="G19" s="51"/>
      <c r="H19" s="52"/>
      <c r="I19" s="59"/>
      <c r="J19" s="60"/>
      <c r="K19" s="55"/>
      <c r="L19" s="362"/>
      <c r="M19" s="3"/>
      <c r="N19" s="3"/>
    </row>
    <row r="20" spans="2:14" ht="17.100000000000001" customHeight="1" x14ac:dyDescent="0.3">
      <c r="B20" s="45"/>
      <c r="C20" s="22"/>
      <c r="D20" s="22"/>
      <c r="E20" s="22"/>
      <c r="F20" s="22"/>
      <c r="G20" s="22"/>
      <c r="H20" s="68"/>
      <c r="I20" s="59"/>
      <c r="J20" s="60"/>
      <c r="K20" s="55"/>
      <c r="L20" s="388"/>
      <c r="M20" s="3"/>
      <c r="N20" s="3"/>
    </row>
    <row r="21" spans="2:14" ht="17.100000000000001" customHeight="1" x14ac:dyDescent="0.3">
      <c r="B21" s="67">
        <v>361</v>
      </c>
      <c r="C21" s="51" t="s">
        <v>11</v>
      </c>
      <c r="D21" s="51"/>
      <c r="E21" s="51"/>
      <c r="F21" s="51"/>
      <c r="G21" s="51"/>
      <c r="H21" s="52"/>
      <c r="I21" s="69">
        <v>20000</v>
      </c>
      <c r="J21" s="172">
        <f>SUM(J22+J23)</f>
        <v>21848.079999999998</v>
      </c>
      <c r="K21" s="55">
        <f>J21/I21*100</f>
        <v>109.24039999999999</v>
      </c>
      <c r="L21" s="389"/>
      <c r="M21" s="3"/>
      <c r="N21" s="3"/>
    </row>
    <row r="22" spans="2:14" ht="17.100000000000001" customHeight="1" x14ac:dyDescent="0.3">
      <c r="B22" s="70">
        <v>361</v>
      </c>
      <c r="C22" s="71" t="s">
        <v>12</v>
      </c>
      <c r="D22" s="71"/>
      <c r="E22" s="71"/>
      <c r="F22" s="71"/>
      <c r="G22" s="72"/>
      <c r="H22" s="72"/>
      <c r="I22" s="37">
        <v>20000</v>
      </c>
      <c r="J22" s="37">
        <v>18495.009999999998</v>
      </c>
      <c r="K22" s="38">
        <f>J22/I22*100</f>
        <v>92.475049999999996</v>
      </c>
      <c r="L22" s="385"/>
      <c r="M22" s="3"/>
      <c r="N22" s="3"/>
    </row>
    <row r="23" spans="2:14" ht="17.100000000000001" customHeight="1" x14ac:dyDescent="0.3">
      <c r="B23" s="255">
        <v>36141</v>
      </c>
      <c r="C23" s="20" t="s">
        <v>189</v>
      </c>
      <c r="D23" s="20"/>
      <c r="E23" s="20"/>
      <c r="F23" s="22"/>
      <c r="G23" s="22"/>
      <c r="H23" s="22"/>
      <c r="I23" s="76">
        <v>0</v>
      </c>
      <c r="J23" s="76">
        <v>3353.07</v>
      </c>
      <c r="K23" s="38"/>
      <c r="L23" s="390"/>
      <c r="M23" s="3"/>
      <c r="N23" s="3"/>
    </row>
    <row r="24" spans="2:14" ht="17.100000000000001" customHeight="1" x14ac:dyDescent="0.3">
      <c r="B24" s="50">
        <v>363</v>
      </c>
      <c r="C24" s="51" t="s">
        <v>13</v>
      </c>
      <c r="D24" s="51"/>
      <c r="E24" s="51"/>
      <c r="F24" s="51"/>
      <c r="G24" s="51"/>
      <c r="H24" s="74"/>
      <c r="I24" s="75">
        <f>SUM(I25:I27)</f>
        <v>5000</v>
      </c>
      <c r="J24" s="75">
        <f>SUM(J25:J27)</f>
        <v>3331.28</v>
      </c>
      <c r="K24" s="55">
        <f>J24/I24*100</f>
        <v>66.625600000000006</v>
      </c>
      <c r="L24" s="389"/>
      <c r="M24" s="3"/>
      <c r="N24" s="3"/>
    </row>
    <row r="25" spans="2:14" ht="17.100000000000001" customHeight="1" x14ac:dyDescent="0.3">
      <c r="B25" s="34">
        <v>36311</v>
      </c>
      <c r="C25" s="56" t="s">
        <v>157</v>
      </c>
      <c r="D25" s="35"/>
      <c r="E25" s="35"/>
      <c r="F25" s="35"/>
      <c r="G25" s="35"/>
      <c r="H25" s="36"/>
      <c r="I25" s="76"/>
      <c r="J25" s="76"/>
      <c r="K25" s="38"/>
      <c r="L25" s="390"/>
      <c r="M25" s="3"/>
      <c r="N25" s="3"/>
    </row>
    <row r="26" spans="2:14" ht="17.100000000000001" customHeight="1" x14ac:dyDescent="0.3">
      <c r="B26" s="34">
        <v>36321</v>
      </c>
      <c r="C26" s="56" t="s">
        <v>14</v>
      </c>
      <c r="D26" s="35"/>
      <c r="E26" s="35"/>
      <c r="F26" s="35"/>
      <c r="G26" s="35"/>
      <c r="H26" s="36"/>
      <c r="I26" s="76"/>
      <c r="J26" s="54"/>
      <c r="K26" s="55"/>
      <c r="L26" s="390"/>
      <c r="M26" s="3"/>
      <c r="N26" s="3"/>
    </row>
    <row r="27" spans="2:14" ht="17.100000000000001" customHeight="1" x14ac:dyDescent="0.3">
      <c r="B27" s="34">
        <v>363311</v>
      </c>
      <c r="C27" s="56" t="s">
        <v>133</v>
      </c>
      <c r="D27" s="35"/>
      <c r="E27" s="35"/>
      <c r="F27" s="35"/>
      <c r="G27" s="35"/>
      <c r="H27" s="36"/>
      <c r="I27" s="76">
        <v>5000</v>
      </c>
      <c r="J27" s="54">
        <v>3331.28</v>
      </c>
      <c r="K27" s="38">
        <f>J27/I27*100</f>
        <v>66.625600000000006</v>
      </c>
      <c r="L27" s="390"/>
      <c r="M27" s="3"/>
      <c r="N27" s="3"/>
    </row>
    <row r="28" spans="2:14" ht="17.100000000000001" customHeight="1" thickBot="1" x14ac:dyDescent="0.35">
      <c r="B28" s="77">
        <v>36</v>
      </c>
      <c r="C28" s="78" t="s">
        <v>10</v>
      </c>
      <c r="D28" s="79"/>
      <c r="E28" s="79"/>
      <c r="F28" s="79"/>
      <c r="G28" s="79"/>
      <c r="H28" s="80"/>
      <c r="I28" s="81">
        <f>SUM(I21+I27+I25)</f>
        <v>25000</v>
      </c>
      <c r="J28" s="81">
        <f>SUM(J21+J24)</f>
        <v>25179.359999999997</v>
      </c>
      <c r="K28" s="82">
        <f t="shared" ref="K28:K29" si="1">J28/I28*100</f>
        <v>100.71743999999998</v>
      </c>
      <c r="L28" s="389"/>
      <c r="M28" s="3"/>
      <c r="N28" s="3"/>
    </row>
    <row r="29" spans="2:14" ht="17.100000000000001" customHeight="1" thickTop="1" thickBot="1" x14ac:dyDescent="0.35">
      <c r="B29" s="83">
        <v>3</v>
      </c>
      <c r="C29" s="84" t="s">
        <v>15</v>
      </c>
      <c r="D29" s="84"/>
      <c r="E29" s="85"/>
      <c r="F29" s="86"/>
      <c r="G29" s="86"/>
      <c r="H29" s="87"/>
      <c r="I29" s="88">
        <f>I11+I17+I28</f>
        <v>1720600</v>
      </c>
      <c r="J29" s="88">
        <f>J11+J17+J28</f>
        <v>1641961.08</v>
      </c>
      <c r="K29" s="89">
        <f t="shared" si="1"/>
        <v>95.429564105544586</v>
      </c>
      <c r="L29" s="389"/>
      <c r="M29" s="3"/>
      <c r="N29" s="3"/>
    </row>
    <row r="30" spans="2:14" ht="17.100000000000001" customHeight="1" thickTop="1" x14ac:dyDescent="0.3">
      <c r="B30" s="90"/>
      <c r="C30" s="22"/>
      <c r="D30" s="22"/>
      <c r="E30" s="22"/>
      <c r="F30" s="22"/>
      <c r="G30" s="22"/>
      <c r="H30" s="22"/>
      <c r="I30" s="91"/>
      <c r="J30" s="92"/>
      <c r="K30" s="93"/>
      <c r="L30" s="388"/>
      <c r="M30" s="3"/>
      <c r="N30" s="3"/>
    </row>
    <row r="31" spans="2:14" ht="17.100000000000001" customHeight="1" x14ac:dyDescent="0.3">
      <c r="B31" s="94">
        <v>4</v>
      </c>
      <c r="C31" s="95" t="s">
        <v>16</v>
      </c>
      <c r="D31" s="96"/>
      <c r="E31" s="96"/>
      <c r="F31" s="96"/>
      <c r="G31" s="96"/>
      <c r="H31" s="96"/>
      <c r="I31" s="97"/>
      <c r="J31" s="98"/>
      <c r="K31" s="99"/>
      <c r="L31" s="390"/>
      <c r="M31" s="3"/>
      <c r="N31" s="3"/>
    </row>
    <row r="32" spans="2:14" ht="17.100000000000001" customHeight="1" thickBot="1" x14ac:dyDescent="0.35">
      <c r="B32" s="94">
        <v>41</v>
      </c>
      <c r="C32" s="95" t="s">
        <v>17</v>
      </c>
      <c r="D32" s="95"/>
      <c r="E32" s="95"/>
      <c r="F32" s="95"/>
      <c r="G32" s="95"/>
      <c r="H32" s="95"/>
      <c r="I32" s="100"/>
      <c r="J32" s="101"/>
      <c r="K32" s="99"/>
      <c r="L32" s="388"/>
      <c r="M32" s="3"/>
      <c r="N32" s="3"/>
    </row>
    <row r="33" spans="2:14" ht="17.100000000000001" customHeight="1" thickBot="1" x14ac:dyDescent="0.35">
      <c r="B33" s="102">
        <v>411</v>
      </c>
      <c r="C33" s="103" t="s">
        <v>18</v>
      </c>
      <c r="D33" s="104"/>
      <c r="E33" s="104"/>
      <c r="F33" s="104"/>
      <c r="G33" s="104"/>
      <c r="H33" s="105"/>
      <c r="I33" s="106">
        <f>I34+I35</f>
        <v>250000</v>
      </c>
      <c r="J33" s="106">
        <f>J34+J35</f>
        <v>227297.45</v>
      </c>
      <c r="K33" s="107">
        <f>J33/I33*100</f>
        <v>90.918980000000005</v>
      </c>
      <c r="L33" s="155"/>
      <c r="M33" s="3"/>
      <c r="N33" s="3"/>
    </row>
    <row r="34" spans="2:14" ht="17.100000000000001" customHeight="1" x14ac:dyDescent="0.3">
      <c r="B34" s="108">
        <v>41111</v>
      </c>
      <c r="C34" s="109" t="s">
        <v>19</v>
      </c>
      <c r="D34" s="71"/>
      <c r="E34" s="71"/>
      <c r="F34" s="71"/>
      <c r="G34" s="71"/>
      <c r="H34" s="71"/>
      <c r="I34" s="110">
        <v>250000</v>
      </c>
      <c r="J34" s="110">
        <v>227297.45</v>
      </c>
      <c r="K34" s="111">
        <f>J34/I34*100</f>
        <v>90.918980000000005</v>
      </c>
      <c r="L34" s="361"/>
      <c r="M34" s="3"/>
      <c r="N34" s="3"/>
    </row>
    <row r="35" spans="2:14" ht="17.100000000000001" customHeight="1" x14ac:dyDescent="0.3">
      <c r="B35" s="70">
        <v>41131</v>
      </c>
      <c r="C35" s="109" t="s">
        <v>120</v>
      </c>
      <c r="D35" s="71"/>
      <c r="E35" s="35"/>
      <c r="F35" s="71"/>
      <c r="G35" s="71"/>
      <c r="H35" s="71"/>
      <c r="I35" s="110"/>
      <c r="J35" s="112"/>
      <c r="K35" s="38"/>
      <c r="L35" s="361"/>
      <c r="M35" s="3"/>
      <c r="N35" s="3"/>
    </row>
    <row r="36" spans="2:14" ht="17.100000000000001" customHeight="1" x14ac:dyDescent="0.3">
      <c r="B36" s="45"/>
      <c r="C36" s="22"/>
      <c r="D36" s="20"/>
      <c r="E36" s="20"/>
      <c r="F36" s="20"/>
      <c r="G36" s="20"/>
      <c r="H36" s="20"/>
      <c r="I36" s="113"/>
      <c r="J36" s="114"/>
      <c r="K36" s="38"/>
      <c r="L36" s="362"/>
      <c r="M36" s="3"/>
      <c r="N36" s="3"/>
    </row>
    <row r="37" spans="2:14" ht="17.100000000000001" customHeight="1" x14ac:dyDescent="0.3">
      <c r="B37" s="115">
        <v>412</v>
      </c>
      <c r="C37" s="116" t="s">
        <v>20</v>
      </c>
      <c r="D37" s="116"/>
      <c r="E37" s="116"/>
      <c r="F37" s="116"/>
      <c r="G37" s="116"/>
      <c r="H37" s="116"/>
      <c r="I37" s="117">
        <f>SUM(I39:I40)</f>
        <v>12500</v>
      </c>
      <c r="J37" s="60">
        <f>SUM(J38:J40)</f>
        <v>12060</v>
      </c>
      <c r="K37" s="38">
        <f>J37/I37*100</f>
        <v>96.48</v>
      </c>
      <c r="L37" s="362"/>
      <c r="M37" s="3"/>
      <c r="N37" s="3"/>
    </row>
    <row r="38" spans="2:14" ht="17.100000000000001" customHeight="1" x14ac:dyDescent="0.3">
      <c r="B38" s="118">
        <v>41214</v>
      </c>
      <c r="C38" s="56" t="s">
        <v>21</v>
      </c>
      <c r="D38" s="35"/>
      <c r="E38" s="35"/>
      <c r="F38" s="35"/>
      <c r="G38" s="35"/>
      <c r="H38" s="35"/>
      <c r="I38" s="119"/>
      <c r="J38" s="76"/>
      <c r="K38" s="38"/>
      <c r="L38" s="361"/>
      <c r="M38" s="3"/>
      <c r="N38" s="3"/>
    </row>
    <row r="39" spans="2:14" ht="17.100000000000001" customHeight="1" x14ac:dyDescent="0.3">
      <c r="B39" s="118">
        <v>41215</v>
      </c>
      <c r="C39" s="56" t="s">
        <v>22</v>
      </c>
      <c r="D39" s="35"/>
      <c r="E39" s="35"/>
      <c r="F39" s="35"/>
      <c r="G39" s="35"/>
      <c r="H39" s="35"/>
      <c r="I39" s="119">
        <v>500</v>
      </c>
      <c r="J39" s="54">
        <v>0</v>
      </c>
      <c r="K39" s="38">
        <f>J39/I39*100</f>
        <v>0</v>
      </c>
      <c r="L39" s="363"/>
      <c r="M39" s="3"/>
      <c r="N39" s="3"/>
    </row>
    <row r="40" spans="2:14" ht="17.100000000000001" customHeight="1" x14ac:dyDescent="0.3">
      <c r="B40" s="118">
        <v>41219</v>
      </c>
      <c r="C40" s="56" t="s">
        <v>23</v>
      </c>
      <c r="D40" s="35"/>
      <c r="E40" s="35"/>
      <c r="F40" s="35"/>
      <c r="G40" s="35"/>
      <c r="H40" s="35"/>
      <c r="I40" s="119">
        <v>12000</v>
      </c>
      <c r="J40" s="54">
        <v>12060</v>
      </c>
      <c r="K40" s="38">
        <f>J40/I40*100</f>
        <v>100.49999999999999</v>
      </c>
      <c r="L40" s="361"/>
      <c r="M40" s="3"/>
      <c r="N40" s="3"/>
    </row>
    <row r="41" spans="2:14" ht="17.100000000000001" customHeight="1" x14ac:dyDescent="0.3">
      <c r="B41" s="120"/>
      <c r="C41" s="72"/>
      <c r="D41" s="72"/>
      <c r="E41" s="72"/>
      <c r="F41" s="72"/>
      <c r="G41" s="72"/>
      <c r="H41" s="72"/>
      <c r="I41" s="121"/>
      <c r="J41" s="48"/>
      <c r="K41" s="38"/>
      <c r="L41" s="362"/>
      <c r="M41" s="3"/>
      <c r="N41" s="274"/>
    </row>
    <row r="42" spans="2:14" ht="17.100000000000001" customHeight="1" x14ac:dyDescent="0.3">
      <c r="B42" s="115">
        <v>413</v>
      </c>
      <c r="C42" s="116" t="s">
        <v>24</v>
      </c>
      <c r="D42" s="116"/>
      <c r="E42" s="116"/>
      <c r="F42" s="116"/>
      <c r="G42" s="116"/>
      <c r="H42" s="116"/>
      <c r="I42" s="117">
        <f>SUM(I43:I44)</f>
        <v>41250</v>
      </c>
      <c r="J42" s="117">
        <f>SUM(J43:J43)</f>
        <v>36463.94</v>
      </c>
      <c r="K42" s="55">
        <f>J42/I42*100</f>
        <v>88.397430303030305</v>
      </c>
      <c r="L42" s="362"/>
      <c r="M42" s="3"/>
      <c r="N42" s="3"/>
    </row>
    <row r="43" spans="2:14" s="274" customFormat="1" ht="17.100000000000001" customHeight="1" x14ac:dyDescent="0.3">
      <c r="B43" s="270">
        <v>41311</v>
      </c>
      <c r="C43" s="277" t="s">
        <v>25</v>
      </c>
      <c r="D43" s="278"/>
      <c r="E43" s="278"/>
      <c r="F43" s="278"/>
      <c r="G43" s="278"/>
      <c r="H43" s="278"/>
      <c r="I43" s="110">
        <v>41250</v>
      </c>
      <c r="J43" s="112">
        <v>36463.94</v>
      </c>
      <c r="K43" s="205">
        <f>J43/I43*100</f>
        <v>88.397430303030305</v>
      </c>
      <c r="L43" s="361"/>
      <c r="N43" s="3"/>
    </row>
    <row r="44" spans="2:14" ht="17.100000000000001" customHeight="1" thickBot="1" x14ac:dyDescent="0.35">
      <c r="B44" s="122"/>
      <c r="C44" s="123"/>
      <c r="D44" s="124"/>
      <c r="E44" s="124"/>
      <c r="F44" s="124"/>
      <c r="G44" s="124"/>
      <c r="H44" s="125"/>
      <c r="I44" s="126"/>
      <c r="J44" s="127"/>
      <c r="K44" s="128"/>
      <c r="L44" s="361"/>
      <c r="M44" s="3"/>
      <c r="N44" s="3"/>
    </row>
    <row r="45" spans="2:14" ht="17.100000000000001" customHeight="1" thickBot="1" x14ac:dyDescent="0.35">
      <c r="B45" s="129">
        <v>41</v>
      </c>
      <c r="C45" s="130" t="s">
        <v>170</v>
      </c>
      <c r="D45" s="131"/>
      <c r="E45" s="131"/>
      <c r="F45" s="131"/>
      <c r="G45" s="131"/>
      <c r="H45" s="131"/>
      <c r="I45" s="132">
        <f>I33+I37+I42</f>
        <v>303750</v>
      </c>
      <c r="J45" s="133">
        <f>J33+J37+J42</f>
        <v>275821.39</v>
      </c>
      <c r="K45" s="134">
        <f t="shared" ref="K45" si="2">J45/I45*100</f>
        <v>90.80539588477366</v>
      </c>
      <c r="L45" s="374"/>
      <c r="M45" s="3"/>
      <c r="N45" s="3"/>
    </row>
    <row r="46" spans="2:14" ht="17.100000000000001" customHeight="1" thickBot="1" x14ac:dyDescent="0.35">
      <c r="B46" s="135"/>
      <c r="C46" s="136"/>
      <c r="D46" s="136"/>
      <c r="E46" s="136"/>
      <c r="F46" s="136"/>
      <c r="G46" s="136"/>
      <c r="H46" s="136"/>
      <c r="I46" s="137"/>
      <c r="J46" s="137"/>
      <c r="K46" s="138"/>
      <c r="L46" s="155"/>
      <c r="M46" s="3"/>
      <c r="N46" s="3"/>
    </row>
    <row r="47" spans="2:14" ht="17.100000000000001" customHeight="1" x14ac:dyDescent="0.3">
      <c r="B47" s="139">
        <v>42</v>
      </c>
      <c r="C47" s="140" t="s">
        <v>26</v>
      </c>
      <c r="D47" s="140"/>
      <c r="E47" s="140"/>
      <c r="F47" s="140"/>
      <c r="G47" s="140"/>
      <c r="H47" s="141"/>
      <c r="I47" s="142"/>
      <c r="J47" s="143"/>
      <c r="K47" s="49"/>
      <c r="L47" s="362"/>
      <c r="M47" s="3"/>
      <c r="N47" s="3"/>
    </row>
    <row r="48" spans="2:14" ht="17.100000000000001" customHeight="1" x14ac:dyDescent="0.3">
      <c r="B48" s="144">
        <v>421</v>
      </c>
      <c r="C48" s="145" t="s">
        <v>27</v>
      </c>
      <c r="D48" s="116"/>
      <c r="E48" s="116"/>
      <c r="F48" s="116"/>
      <c r="G48" s="116"/>
      <c r="H48" s="146"/>
      <c r="I48" s="147"/>
      <c r="J48" s="147"/>
      <c r="K48" s="55"/>
      <c r="L48" s="362"/>
      <c r="M48" s="3"/>
      <c r="N48" s="3"/>
    </row>
    <row r="49" spans="2:14" ht="17.100000000000001" customHeight="1" x14ac:dyDescent="0.3">
      <c r="B49" s="108">
        <v>42111</v>
      </c>
      <c r="C49" s="109" t="s">
        <v>28</v>
      </c>
      <c r="D49" s="71"/>
      <c r="E49" s="71"/>
      <c r="F49" s="71"/>
      <c r="G49" s="71"/>
      <c r="H49" s="148"/>
      <c r="I49" s="149">
        <v>2000</v>
      </c>
      <c r="J49" s="37">
        <v>1378.03</v>
      </c>
      <c r="K49" s="38">
        <f t="shared" ref="K49:K59" si="3">J49/I49*100</f>
        <v>68.901499999999999</v>
      </c>
      <c r="L49" s="364"/>
      <c r="M49" s="3"/>
      <c r="N49" s="3"/>
    </row>
    <row r="50" spans="2:14" ht="17.100000000000001" customHeight="1" x14ac:dyDescent="0.3">
      <c r="B50" s="34">
        <v>42112</v>
      </c>
      <c r="C50" s="56" t="s">
        <v>29</v>
      </c>
      <c r="D50" s="35"/>
      <c r="E50" s="35"/>
      <c r="F50" s="35"/>
      <c r="G50" s="35"/>
      <c r="H50" s="57"/>
      <c r="I50" s="119">
        <v>1000</v>
      </c>
      <c r="J50" s="76">
        <v>999</v>
      </c>
      <c r="K50" s="38">
        <f t="shared" si="3"/>
        <v>99.9</v>
      </c>
      <c r="L50" s="363"/>
      <c r="M50" s="3"/>
      <c r="N50" s="3"/>
    </row>
    <row r="51" spans="2:14" ht="17.100000000000001" customHeight="1" x14ac:dyDescent="0.3">
      <c r="B51" s="34">
        <v>42113</v>
      </c>
      <c r="C51" s="56" t="s">
        <v>30</v>
      </c>
      <c r="D51" s="35"/>
      <c r="E51" s="35"/>
      <c r="F51" s="35"/>
      <c r="G51" s="35"/>
      <c r="H51" s="57"/>
      <c r="I51" s="149">
        <v>1500</v>
      </c>
      <c r="J51" s="37">
        <v>1638.38</v>
      </c>
      <c r="K51" s="38">
        <f t="shared" si="3"/>
        <v>109.22533333333332</v>
      </c>
      <c r="L51" s="364"/>
      <c r="M51" s="3"/>
      <c r="N51" s="3"/>
    </row>
    <row r="52" spans="2:14" ht="17.100000000000001" customHeight="1" x14ac:dyDescent="0.3">
      <c r="B52" s="34">
        <v>42114</v>
      </c>
      <c r="C52" s="56" t="s">
        <v>31</v>
      </c>
      <c r="D52" s="35"/>
      <c r="E52" s="35"/>
      <c r="F52" s="35"/>
      <c r="G52" s="35"/>
      <c r="H52" s="57"/>
      <c r="I52" s="119">
        <v>2000</v>
      </c>
      <c r="J52" s="76">
        <v>1378.21</v>
      </c>
      <c r="K52" s="38">
        <f t="shared" si="3"/>
        <v>68.910499999999999</v>
      </c>
      <c r="L52" s="361"/>
      <c r="M52" s="3"/>
      <c r="N52" s="3"/>
    </row>
    <row r="53" spans="2:14" ht="17.100000000000001" customHeight="1" x14ac:dyDescent="0.3">
      <c r="B53" s="34">
        <v>42115</v>
      </c>
      <c r="C53" s="56" t="s">
        <v>32</v>
      </c>
      <c r="D53" s="35"/>
      <c r="E53" s="35"/>
      <c r="F53" s="35"/>
      <c r="G53" s="35"/>
      <c r="H53" s="57"/>
      <c r="I53" s="149">
        <v>3000</v>
      </c>
      <c r="J53" s="37">
        <v>3211.16</v>
      </c>
      <c r="K53" s="38">
        <f t="shared" si="3"/>
        <v>107.03866666666666</v>
      </c>
      <c r="L53" s="365"/>
      <c r="M53" s="3"/>
      <c r="N53" s="3"/>
    </row>
    <row r="54" spans="2:14" ht="17.100000000000001" customHeight="1" x14ac:dyDescent="0.3">
      <c r="B54" s="34">
        <v>42116</v>
      </c>
      <c r="C54" s="56" t="s">
        <v>33</v>
      </c>
      <c r="D54" s="35"/>
      <c r="E54" s="35"/>
      <c r="F54" s="35"/>
      <c r="G54" s="35"/>
      <c r="H54" s="36"/>
      <c r="I54" s="119">
        <v>4000</v>
      </c>
      <c r="J54" s="76">
        <v>3408.02</v>
      </c>
      <c r="K54" s="38">
        <f t="shared" si="3"/>
        <v>85.200500000000005</v>
      </c>
      <c r="L54" s="366"/>
      <c r="M54" s="3"/>
      <c r="N54" s="3"/>
    </row>
    <row r="55" spans="2:14" ht="17.100000000000001" customHeight="1" x14ac:dyDescent="0.3">
      <c r="B55" s="34">
        <v>42119</v>
      </c>
      <c r="C55" s="56" t="s">
        <v>34</v>
      </c>
      <c r="D55" s="35"/>
      <c r="E55" s="35"/>
      <c r="F55" s="35"/>
      <c r="G55" s="35"/>
      <c r="H55" s="150"/>
      <c r="I55" s="119">
        <v>300</v>
      </c>
      <c r="J55" s="76">
        <v>0</v>
      </c>
      <c r="K55" s="38">
        <f t="shared" si="3"/>
        <v>0</v>
      </c>
      <c r="L55" s="363"/>
      <c r="M55" s="3"/>
      <c r="N55" s="3"/>
    </row>
    <row r="56" spans="2:14" ht="17.100000000000001" customHeight="1" x14ac:dyDescent="0.3">
      <c r="B56" s="34">
        <v>42121</v>
      </c>
      <c r="C56" s="56" t="s">
        <v>35</v>
      </c>
      <c r="D56" s="35"/>
      <c r="E56" s="35"/>
      <c r="F56" s="35"/>
      <c r="G56" s="71"/>
      <c r="H56" s="36"/>
      <c r="I56" s="149">
        <v>9000</v>
      </c>
      <c r="J56" s="37">
        <v>7430.88</v>
      </c>
      <c r="K56" s="38">
        <f t="shared" si="3"/>
        <v>82.565333333333342</v>
      </c>
      <c r="L56" s="365"/>
      <c r="M56" s="3"/>
      <c r="N56" s="3"/>
    </row>
    <row r="57" spans="2:14" ht="17.100000000000001" customHeight="1" x14ac:dyDescent="0.3">
      <c r="B57" s="108">
        <v>42131</v>
      </c>
      <c r="C57" s="109" t="s">
        <v>36</v>
      </c>
      <c r="D57" s="71"/>
      <c r="E57" s="71"/>
      <c r="F57" s="71"/>
      <c r="G57" s="71"/>
      <c r="H57" s="71"/>
      <c r="I57" s="149">
        <v>1500</v>
      </c>
      <c r="J57" s="37">
        <v>637.5</v>
      </c>
      <c r="K57" s="38">
        <f t="shared" si="3"/>
        <v>42.5</v>
      </c>
      <c r="L57" s="360"/>
      <c r="M57" s="3"/>
      <c r="N57" s="3"/>
    </row>
    <row r="58" spans="2:14" ht="17.100000000000001" customHeight="1" thickBot="1" x14ac:dyDescent="0.35">
      <c r="B58" s="151">
        <v>42132</v>
      </c>
      <c r="C58" s="123" t="s">
        <v>37</v>
      </c>
      <c r="D58" s="124"/>
      <c r="E58" s="124"/>
      <c r="F58" s="124"/>
      <c r="G58" s="124"/>
      <c r="H58" s="124"/>
      <c r="I58" s="149">
        <v>500</v>
      </c>
      <c r="J58" s="152">
        <v>900</v>
      </c>
      <c r="K58" s="128">
        <f t="shared" si="3"/>
        <v>180</v>
      </c>
      <c r="L58" s="365"/>
      <c r="M58" s="3"/>
      <c r="N58" s="3"/>
    </row>
    <row r="59" spans="2:14" ht="17.100000000000001" customHeight="1" thickBot="1" x14ac:dyDescent="0.35">
      <c r="B59" s="129"/>
      <c r="C59" s="131" t="s">
        <v>171</v>
      </c>
      <c r="D59" s="131"/>
      <c r="E59" s="131"/>
      <c r="F59" s="131"/>
      <c r="G59" s="131"/>
      <c r="H59" s="131"/>
      <c r="I59" s="133">
        <f>SUM(I49:I58)</f>
        <v>24800</v>
      </c>
      <c r="J59" s="133">
        <f>SUM(J49:J58)</f>
        <v>20981.18</v>
      </c>
      <c r="K59" s="134">
        <f t="shared" si="3"/>
        <v>84.601532258064509</v>
      </c>
      <c r="L59" s="373"/>
      <c r="M59" s="3"/>
      <c r="N59" s="3"/>
    </row>
    <row r="60" spans="2:14" ht="17.100000000000001" customHeight="1" x14ac:dyDescent="0.3">
      <c r="B60" s="153"/>
      <c r="C60" s="154"/>
      <c r="D60" s="154"/>
      <c r="E60" s="154"/>
      <c r="F60" s="154"/>
      <c r="G60" s="154"/>
      <c r="H60" s="154"/>
      <c r="I60" s="155"/>
      <c r="J60" s="155"/>
      <c r="K60" s="155"/>
      <c r="L60" s="155"/>
      <c r="M60" s="3"/>
      <c r="N60" s="3"/>
    </row>
    <row r="61" spans="2:14" ht="17.100000000000001" customHeight="1" thickBot="1" x14ac:dyDescent="0.35">
      <c r="B61" s="156"/>
      <c r="C61" s="157"/>
      <c r="D61" s="157"/>
      <c r="E61" s="157"/>
      <c r="F61" s="157"/>
      <c r="G61" s="157"/>
      <c r="H61" s="157"/>
      <c r="I61" s="158"/>
      <c r="J61" s="158"/>
      <c r="K61" s="158"/>
      <c r="L61" s="155"/>
      <c r="M61" s="3"/>
      <c r="N61" s="3"/>
    </row>
    <row r="62" spans="2:14" ht="17.100000000000001" customHeight="1" thickBot="1" x14ac:dyDescent="0.35">
      <c r="B62" s="159" t="s">
        <v>0</v>
      </c>
      <c r="C62" s="160"/>
      <c r="D62" s="160"/>
      <c r="E62" s="160" t="s">
        <v>1</v>
      </c>
      <c r="F62" s="160"/>
      <c r="G62" s="160"/>
      <c r="H62" s="161"/>
      <c r="I62" s="162" t="s">
        <v>188</v>
      </c>
      <c r="J62" s="163" t="s">
        <v>125</v>
      </c>
      <c r="K62" s="164" t="s">
        <v>126</v>
      </c>
      <c r="L62" s="379"/>
      <c r="M62" s="3"/>
      <c r="N62" s="3"/>
    </row>
    <row r="63" spans="2:14" ht="17.100000000000001" customHeight="1" x14ac:dyDescent="0.3">
      <c r="B63" s="115">
        <v>422</v>
      </c>
      <c r="C63" s="116" t="s">
        <v>38</v>
      </c>
      <c r="D63" s="116"/>
      <c r="E63" s="116"/>
      <c r="F63" s="116"/>
      <c r="G63" s="116"/>
      <c r="H63" s="116"/>
      <c r="I63" s="165"/>
      <c r="J63" s="166"/>
      <c r="K63" s="167"/>
      <c r="L63" s="362"/>
      <c r="M63" s="3"/>
      <c r="N63" s="3"/>
    </row>
    <row r="64" spans="2:14" ht="17.100000000000001" customHeight="1" x14ac:dyDescent="0.3">
      <c r="B64" s="168">
        <v>42211</v>
      </c>
      <c r="C64" s="169" t="s">
        <v>39</v>
      </c>
      <c r="D64" s="71"/>
      <c r="E64" s="71"/>
      <c r="F64" s="170"/>
      <c r="G64" s="171"/>
      <c r="H64" s="171"/>
      <c r="I64" s="69">
        <f>SUM(I65:I86)</f>
        <v>151400</v>
      </c>
      <c r="J64" s="172">
        <f>SUM(J65:J86)</f>
        <v>126839.03</v>
      </c>
      <c r="K64" s="55">
        <f>J64/I64*100</f>
        <v>83.777430647291936</v>
      </c>
      <c r="L64" s="371"/>
      <c r="M64" s="3"/>
      <c r="N64" s="3"/>
    </row>
    <row r="65" spans="2:14" ht="16.95" customHeight="1" x14ac:dyDescent="0.3">
      <c r="B65" s="34">
        <v>4221101</v>
      </c>
      <c r="C65" s="56" t="s">
        <v>175</v>
      </c>
      <c r="D65" s="35"/>
      <c r="E65" s="20"/>
      <c r="F65" s="35"/>
      <c r="G65" s="35"/>
      <c r="H65" s="35"/>
      <c r="I65" s="37">
        <v>500</v>
      </c>
      <c r="J65" s="37">
        <v>0</v>
      </c>
      <c r="K65" s="38">
        <f t="shared" ref="K65:K83" si="4">J65/I65*100</f>
        <v>0</v>
      </c>
      <c r="L65" s="364"/>
      <c r="M65" s="3"/>
      <c r="N65" s="3"/>
    </row>
    <row r="66" spans="2:14" ht="17.100000000000001" customHeight="1" x14ac:dyDescent="0.3">
      <c r="B66" s="34">
        <v>4221102</v>
      </c>
      <c r="C66" s="56" t="s">
        <v>145</v>
      </c>
      <c r="D66" s="35"/>
      <c r="E66" s="35"/>
      <c r="F66" s="35"/>
      <c r="G66" s="35"/>
      <c r="H66" s="35"/>
      <c r="I66" s="119">
        <v>4500</v>
      </c>
      <c r="J66" s="76">
        <v>2750.28</v>
      </c>
      <c r="K66" s="38">
        <f t="shared" si="4"/>
        <v>61.117333333333335</v>
      </c>
      <c r="L66" s="366"/>
      <c r="M66" s="3"/>
      <c r="N66" s="274"/>
    </row>
    <row r="67" spans="2:14" ht="17.100000000000001" customHeight="1" x14ac:dyDescent="0.3">
      <c r="B67" s="34">
        <v>4221103</v>
      </c>
      <c r="C67" s="56" t="s">
        <v>40</v>
      </c>
      <c r="D67" s="35"/>
      <c r="E67" s="35"/>
      <c r="F67" s="35"/>
      <c r="G67" s="35"/>
      <c r="H67" s="35"/>
      <c r="I67" s="119">
        <v>1000</v>
      </c>
      <c r="J67" s="76">
        <v>1068.3900000000001</v>
      </c>
      <c r="K67" s="38">
        <f t="shared" si="4"/>
        <v>106.83900000000001</v>
      </c>
      <c r="L67" s="363"/>
      <c r="M67" s="3"/>
      <c r="N67" s="3"/>
    </row>
    <row r="68" spans="2:14" s="274" customFormat="1" ht="17.100000000000001" customHeight="1" x14ac:dyDescent="0.3">
      <c r="B68" s="275">
        <v>4221104</v>
      </c>
      <c r="C68" s="271" t="s">
        <v>41</v>
      </c>
      <c r="D68" s="272"/>
      <c r="E68" s="272"/>
      <c r="F68" s="272"/>
      <c r="G68" s="272"/>
      <c r="H68" s="272"/>
      <c r="I68" s="119">
        <v>400</v>
      </c>
      <c r="J68" s="76">
        <v>391.08</v>
      </c>
      <c r="K68" s="205">
        <f t="shared" si="4"/>
        <v>97.77</v>
      </c>
      <c r="L68" s="363"/>
      <c r="N68" s="3"/>
    </row>
    <row r="69" spans="2:14" ht="17.100000000000001" customHeight="1" x14ac:dyDescent="0.3">
      <c r="B69" s="34">
        <v>4221105</v>
      </c>
      <c r="C69" s="56" t="s">
        <v>42</v>
      </c>
      <c r="D69" s="35"/>
      <c r="E69" s="35"/>
      <c r="F69" s="35"/>
      <c r="G69" s="35"/>
      <c r="H69" s="35"/>
      <c r="I69" s="119">
        <v>1000</v>
      </c>
      <c r="J69" s="76">
        <v>479.72</v>
      </c>
      <c r="K69" s="38">
        <f t="shared" si="4"/>
        <v>47.972000000000001</v>
      </c>
      <c r="L69" s="363"/>
      <c r="M69" s="3"/>
      <c r="N69" s="3"/>
    </row>
    <row r="70" spans="2:14" ht="17.100000000000001" customHeight="1" x14ac:dyDescent="0.3">
      <c r="B70" s="34">
        <v>4221106</v>
      </c>
      <c r="C70" s="56" t="s">
        <v>43</v>
      </c>
      <c r="D70" s="35"/>
      <c r="E70" s="35"/>
      <c r="F70" s="35"/>
      <c r="G70" s="35"/>
      <c r="H70" s="35"/>
      <c r="I70" s="119">
        <v>1100</v>
      </c>
      <c r="J70" s="76">
        <v>1014.52</v>
      </c>
      <c r="K70" s="38">
        <v>0</v>
      </c>
      <c r="L70" s="366"/>
      <c r="M70" s="3"/>
      <c r="N70" s="3"/>
    </row>
    <row r="71" spans="2:14" ht="17.100000000000001" customHeight="1" x14ac:dyDescent="0.3">
      <c r="B71" s="34">
        <v>4221107</v>
      </c>
      <c r="C71" s="56" t="s">
        <v>153</v>
      </c>
      <c r="D71" s="35"/>
      <c r="E71" s="35"/>
      <c r="F71" s="35"/>
      <c r="G71" s="35"/>
      <c r="H71" s="35"/>
      <c r="I71" s="119">
        <v>300</v>
      </c>
      <c r="J71" s="76">
        <v>385.48</v>
      </c>
      <c r="K71" s="38">
        <f t="shared" si="4"/>
        <v>128.49333333333334</v>
      </c>
      <c r="L71" s="361"/>
      <c r="M71" s="3"/>
      <c r="N71" s="3"/>
    </row>
    <row r="72" spans="2:14" ht="17.100000000000001" customHeight="1" x14ac:dyDescent="0.3">
      <c r="B72" s="34">
        <v>4221108</v>
      </c>
      <c r="C72" s="56" t="s">
        <v>44</v>
      </c>
      <c r="D72" s="35"/>
      <c r="E72" s="35"/>
      <c r="F72" s="35"/>
      <c r="G72" s="35"/>
      <c r="H72" s="35"/>
      <c r="I72" s="119">
        <v>24000</v>
      </c>
      <c r="J72" s="76">
        <v>19994.349999999999</v>
      </c>
      <c r="K72" s="38">
        <f t="shared" si="4"/>
        <v>83.309791666666669</v>
      </c>
      <c r="L72" s="366"/>
      <c r="M72" s="3"/>
      <c r="N72" s="3"/>
    </row>
    <row r="73" spans="2:14" ht="17.100000000000001" customHeight="1" x14ac:dyDescent="0.3">
      <c r="B73" s="34">
        <v>4221109</v>
      </c>
      <c r="C73" s="56" t="s">
        <v>132</v>
      </c>
      <c r="D73" s="35"/>
      <c r="E73" s="35"/>
      <c r="F73" s="35"/>
      <c r="G73" s="35"/>
      <c r="H73" s="35"/>
      <c r="I73" s="149">
        <v>60000</v>
      </c>
      <c r="J73" s="37">
        <v>48315.27</v>
      </c>
      <c r="K73" s="38">
        <f t="shared" si="4"/>
        <v>80.525449999999992</v>
      </c>
      <c r="L73" s="365"/>
      <c r="M73" s="3"/>
      <c r="N73" s="3"/>
    </row>
    <row r="74" spans="2:14" ht="17.100000000000001" customHeight="1" x14ac:dyDescent="0.3">
      <c r="B74" s="34">
        <v>4221110</v>
      </c>
      <c r="C74" s="56" t="s">
        <v>45</v>
      </c>
      <c r="D74" s="35"/>
      <c r="E74" s="35"/>
      <c r="F74" s="35"/>
      <c r="G74" s="35"/>
      <c r="H74" s="35"/>
      <c r="I74" s="119">
        <v>8600</v>
      </c>
      <c r="J74" s="76">
        <v>8110.67</v>
      </c>
      <c r="K74" s="38">
        <f t="shared" si="4"/>
        <v>94.31011627906976</v>
      </c>
      <c r="L74" s="366"/>
      <c r="M74" s="3"/>
      <c r="N74" s="3"/>
    </row>
    <row r="75" spans="2:14" ht="17.100000000000001" customHeight="1" x14ac:dyDescent="0.3">
      <c r="B75" s="34">
        <v>4221111</v>
      </c>
      <c r="C75" s="56" t="s">
        <v>167</v>
      </c>
      <c r="D75" s="35"/>
      <c r="E75" s="35"/>
      <c r="F75" s="35"/>
      <c r="G75" s="35"/>
      <c r="H75" s="35"/>
      <c r="I75" s="119">
        <v>6000</v>
      </c>
      <c r="J75" s="54">
        <v>4899.34</v>
      </c>
      <c r="K75" s="38">
        <f t="shared" si="4"/>
        <v>81.655666666666676</v>
      </c>
      <c r="L75" s="361"/>
      <c r="M75" s="3"/>
      <c r="N75" s="274"/>
    </row>
    <row r="76" spans="2:14" ht="17.100000000000001" customHeight="1" x14ac:dyDescent="0.3">
      <c r="B76" s="34">
        <v>4221112</v>
      </c>
      <c r="C76" s="56" t="s">
        <v>46</v>
      </c>
      <c r="D76" s="35"/>
      <c r="E76" s="35"/>
      <c r="F76" s="35"/>
      <c r="G76" s="35"/>
      <c r="H76" s="35"/>
      <c r="I76" s="149">
        <v>20000</v>
      </c>
      <c r="J76" s="38">
        <v>20639.14</v>
      </c>
      <c r="K76" s="38">
        <f t="shared" si="4"/>
        <v>103.1957</v>
      </c>
      <c r="L76" s="365"/>
      <c r="M76" s="3"/>
      <c r="N76" s="3"/>
    </row>
    <row r="77" spans="2:14" ht="17.100000000000001" customHeight="1" x14ac:dyDescent="0.3">
      <c r="B77" s="34">
        <v>4221113</v>
      </c>
      <c r="C77" s="56" t="s">
        <v>131</v>
      </c>
      <c r="D77" s="35"/>
      <c r="E77" s="35"/>
      <c r="F77" s="35"/>
      <c r="G77" s="35"/>
      <c r="H77" s="35"/>
      <c r="I77" s="149">
        <v>2000</v>
      </c>
      <c r="J77" s="38">
        <v>1563.41</v>
      </c>
      <c r="K77" s="38">
        <f t="shared" si="4"/>
        <v>78.170500000000004</v>
      </c>
      <c r="L77" s="360"/>
      <c r="M77" s="3"/>
      <c r="N77" s="3"/>
    </row>
    <row r="78" spans="2:14" ht="17.100000000000001" customHeight="1" x14ac:dyDescent="0.3">
      <c r="B78" s="34">
        <v>4221114</v>
      </c>
      <c r="C78" s="56" t="s">
        <v>142</v>
      </c>
      <c r="D78" s="35"/>
      <c r="E78" s="35"/>
      <c r="F78" s="35"/>
      <c r="G78" s="35"/>
      <c r="H78" s="35"/>
      <c r="I78" s="149">
        <v>1500</v>
      </c>
      <c r="J78" s="38">
        <v>1225.3699999999999</v>
      </c>
      <c r="K78" s="38">
        <f t="shared" si="4"/>
        <v>81.691333333333333</v>
      </c>
      <c r="L78" s="360"/>
      <c r="M78" s="3"/>
      <c r="N78" s="3"/>
    </row>
    <row r="79" spans="2:14" ht="17.100000000000001" customHeight="1" x14ac:dyDescent="0.3">
      <c r="B79" s="34">
        <v>4221115</v>
      </c>
      <c r="C79" s="56" t="s">
        <v>137</v>
      </c>
      <c r="D79" s="35"/>
      <c r="E79" s="35"/>
      <c r="F79" s="35"/>
      <c r="G79" s="35"/>
      <c r="H79" s="35"/>
      <c r="I79" s="149">
        <v>2000</v>
      </c>
      <c r="J79" s="38">
        <v>1525.7</v>
      </c>
      <c r="K79" s="38">
        <f t="shared" si="4"/>
        <v>76.284999999999997</v>
      </c>
      <c r="L79" s="360"/>
      <c r="M79" s="3"/>
      <c r="N79" s="3"/>
    </row>
    <row r="80" spans="2:14" ht="16.95" customHeight="1" x14ac:dyDescent="0.3">
      <c r="B80" s="34">
        <v>4221116</v>
      </c>
      <c r="C80" s="56" t="s">
        <v>138</v>
      </c>
      <c r="D80" s="35"/>
      <c r="E80" s="35"/>
      <c r="F80" s="35"/>
      <c r="G80" s="35"/>
      <c r="H80" s="35"/>
      <c r="I80" s="149">
        <v>3500</v>
      </c>
      <c r="J80" s="38">
        <v>854.47</v>
      </c>
      <c r="K80" s="38">
        <f t="shared" si="4"/>
        <v>24.413428571428572</v>
      </c>
      <c r="L80" s="365"/>
      <c r="M80" s="3"/>
      <c r="N80" s="274"/>
    </row>
    <row r="81" spans="2:14" s="274" customFormat="1" ht="17.100000000000001" customHeight="1" x14ac:dyDescent="0.3">
      <c r="B81" s="275">
        <v>4221119</v>
      </c>
      <c r="C81" s="278" t="s">
        <v>176</v>
      </c>
      <c r="D81" s="278"/>
      <c r="E81" s="278"/>
      <c r="F81" s="278"/>
      <c r="G81" s="278"/>
      <c r="H81" s="353"/>
      <c r="I81" s="205">
        <v>0</v>
      </c>
      <c r="J81" s="205">
        <v>0</v>
      </c>
      <c r="K81" s="205">
        <v>0</v>
      </c>
      <c r="L81" s="365"/>
      <c r="N81" s="3"/>
    </row>
    <row r="82" spans="2:14" ht="17.100000000000001" customHeight="1" x14ac:dyDescent="0.3">
      <c r="B82" s="34">
        <v>4221120</v>
      </c>
      <c r="C82" s="71" t="s">
        <v>144</v>
      </c>
      <c r="D82" s="71"/>
      <c r="E82" s="71"/>
      <c r="F82" s="71"/>
      <c r="G82" s="71"/>
      <c r="H82" s="148"/>
      <c r="I82" s="38">
        <v>5000</v>
      </c>
      <c r="J82" s="38">
        <v>3279.35</v>
      </c>
      <c r="K82" s="38">
        <f t="shared" si="4"/>
        <v>65.586999999999989</v>
      </c>
      <c r="L82" s="360"/>
      <c r="M82" s="3"/>
      <c r="N82" s="274"/>
    </row>
    <row r="83" spans="2:14" ht="17.100000000000001" customHeight="1" x14ac:dyDescent="0.3">
      <c r="B83" s="34">
        <v>4221121</v>
      </c>
      <c r="C83" s="71" t="s">
        <v>158</v>
      </c>
      <c r="D83" s="71"/>
      <c r="E83" s="71"/>
      <c r="F83" s="71"/>
      <c r="G83" s="71"/>
      <c r="H83" s="148"/>
      <c r="I83" s="38">
        <v>6500</v>
      </c>
      <c r="J83" s="38">
        <v>6961.61</v>
      </c>
      <c r="K83" s="38">
        <f t="shared" si="4"/>
        <v>107.1016923076923</v>
      </c>
      <c r="L83" s="365"/>
      <c r="M83" s="3"/>
      <c r="N83" s="3"/>
    </row>
    <row r="84" spans="2:14" ht="17.100000000000001" customHeight="1" x14ac:dyDescent="0.3">
      <c r="B84" s="34">
        <v>4221122</v>
      </c>
      <c r="C84" s="56" t="s">
        <v>178</v>
      </c>
      <c r="D84" s="35"/>
      <c r="E84" s="35"/>
      <c r="F84" s="35"/>
      <c r="G84" s="35"/>
      <c r="H84" s="57"/>
      <c r="I84" s="58">
        <v>1000</v>
      </c>
      <c r="J84" s="38">
        <v>462.75</v>
      </c>
      <c r="K84" s="38">
        <f>J84/I84*100</f>
        <v>46.274999999999999</v>
      </c>
      <c r="L84" s="360"/>
      <c r="M84" s="3"/>
      <c r="N84" s="3"/>
    </row>
    <row r="85" spans="2:14" ht="17.100000000000001" customHeight="1" x14ac:dyDescent="0.3">
      <c r="B85" s="34">
        <v>422123</v>
      </c>
      <c r="C85" s="56" t="s">
        <v>179</v>
      </c>
      <c r="D85" s="35"/>
      <c r="E85" s="35"/>
      <c r="F85" s="35"/>
      <c r="G85" s="35"/>
      <c r="H85" s="35"/>
      <c r="I85" s="58">
        <v>1500</v>
      </c>
      <c r="J85" s="38">
        <v>2412.75</v>
      </c>
      <c r="K85" s="38">
        <f>J85/I85*100</f>
        <v>160.85</v>
      </c>
      <c r="L85" s="380"/>
      <c r="M85" s="3"/>
      <c r="N85" s="3"/>
    </row>
    <row r="86" spans="2:14" s="274" customFormat="1" ht="17.100000000000001" customHeight="1" x14ac:dyDescent="0.3">
      <c r="B86" s="275">
        <v>422124</v>
      </c>
      <c r="C86" s="271" t="s">
        <v>180</v>
      </c>
      <c r="D86" s="272"/>
      <c r="E86" s="272"/>
      <c r="F86" s="272"/>
      <c r="G86" s="272"/>
      <c r="H86" s="272"/>
      <c r="I86" s="354">
        <v>1000</v>
      </c>
      <c r="J86" s="355">
        <v>505.38</v>
      </c>
      <c r="K86" s="38">
        <f>J86/I86*100</f>
        <v>50.537999999999997</v>
      </c>
      <c r="L86" s="360"/>
      <c r="N86" s="3"/>
    </row>
    <row r="87" spans="2:14" ht="17.100000000000001" customHeight="1" x14ac:dyDescent="0.3">
      <c r="B87" s="34"/>
      <c r="C87" s="56"/>
      <c r="D87" s="35"/>
      <c r="E87" s="35"/>
      <c r="F87" s="35"/>
      <c r="G87" s="35"/>
      <c r="H87" s="35"/>
      <c r="I87" s="58"/>
      <c r="J87" s="268"/>
      <c r="K87" s="38"/>
      <c r="L87" s="365"/>
      <c r="M87" s="3"/>
      <c r="N87" s="3"/>
    </row>
    <row r="88" spans="2:14" s="274" customFormat="1" ht="17.100000000000001" customHeight="1" x14ac:dyDescent="0.3">
      <c r="B88" s="34"/>
      <c r="C88" s="173" t="s">
        <v>47</v>
      </c>
      <c r="D88" s="35"/>
      <c r="E88" s="35"/>
      <c r="F88" s="35"/>
      <c r="G88" s="35"/>
      <c r="H88" s="35"/>
      <c r="I88" s="69">
        <f>SUM(I89:I90)</f>
        <v>83000</v>
      </c>
      <c r="J88" s="269">
        <f>SUM(J89:J90)</f>
        <v>96114.67</v>
      </c>
      <c r="K88" s="55">
        <f>J88/I88*100</f>
        <v>115.80080722891566</v>
      </c>
      <c r="L88" s="371"/>
      <c r="N88" s="3"/>
    </row>
    <row r="89" spans="2:14" ht="17.100000000000001" customHeight="1" thickBot="1" x14ac:dyDescent="0.35">
      <c r="B89" s="50">
        <v>42212</v>
      </c>
      <c r="C89" s="56" t="s">
        <v>48</v>
      </c>
      <c r="D89" s="35"/>
      <c r="E89" s="35"/>
      <c r="F89" s="35"/>
      <c r="G89" s="35"/>
      <c r="H89" s="35"/>
      <c r="I89" s="37">
        <v>80000</v>
      </c>
      <c r="J89" s="286">
        <v>91899.37</v>
      </c>
      <c r="K89" s="38">
        <f>J89/I89*100</f>
        <v>114.87421249999998</v>
      </c>
      <c r="L89" s="360"/>
      <c r="M89" s="3"/>
      <c r="N89" s="3"/>
    </row>
    <row r="90" spans="2:14" ht="17.100000000000001" customHeight="1" x14ac:dyDescent="0.3">
      <c r="B90" s="34">
        <v>4221201</v>
      </c>
      <c r="C90" s="271" t="s">
        <v>49</v>
      </c>
      <c r="D90" s="35"/>
      <c r="E90" s="272"/>
      <c r="F90" s="272"/>
      <c r="G90" s="272"/>
      <c r="H90" s="272"/>
      <c r="I90" s="149">
        <v>3000</v>
      </c>
      <c r="J90" s="287">
        <v>4215.3</v>
      </c>
      <c r="K90" s="273">
        <f>J90/I90*100</f>
        <v>140.51</v>
      </c>
      <c r="L90" s="365"/>
      <c r="M90" s="3"/>
      <c r="N90" s="402"/>
    </row>
    <row r="91" spans="2:14" ht="17.100000000000001" customHeight="1" thickBot="1" x14ac:dyDescent="0.35">
      <c r="B91" s="283"/>
      <c r="C91" s="174" t="s">
        <v>182</v>
      </c>
      <c r="D91" s="174"/>
      <c r="E91" s="174"/>
      <c r="F91" s="174"/>
      <c r="G91" s="174"/>
      <c r="H91" s="175"/>
      <c r="I91" s="176">
        <f>I64+I88</f>
        <v>234400</v>
      </c>
      <c r="J91" s="176">
        <f>SUM(J64+J88)</f>
        <v>222953.7</v>
      </c>
      <c r="K91" s="177">
        <f t="shared" ref="K91" si="5">J91/I91*100</f>
        <v>95.116766211604101</v>
      </c>
      <c r="L91" s="371"/>
      <c r="M91" s="3"/>
      <c r="N91" s="3"/>
    </row>
    <row r="92" spans="2:14" ht="17.100000000000001" customHeight="1" thickTop="1" thickBot="1" x14ac:dyDescent="0.35">
      <c r="B92" s="245"/>
      <c r="C92" s="295" t="s">
        <v>50</v>
      </c>
      <c r="D92" s="296"/>
      <c r="E92" s="140"/>
      <c r="F92" s="140"/>
      <c r="G92" s="140"/>
      <c r="H92" s="178"/>
      <c r="I92" s="179"/>
      <c r="J92" s="180"/>
      <c r="K92" s="111"/>
      <c r="L92" s="362"/>
      <c r="M92" s="3"/>
      <c r="N92" s="3"/>
    </row>
    <row r="93" spans="2:14" ht="17.100000000000001" customHeight="1" x14ac:dyDescent="0.3">
      <c r="B93" s="144">
        <v>424</v>
      </c>
      <c r="C93" s="169" t="s">
        <v>51</v>
      </c>
      <c r="D93" s="140"/>
      <c r="E93" s="71"/>
      <c r="F93" s="71"/>
      <c r="G93" s="71"/>
      <c r="H93" s="181"/>
      <c r="I93" s="172">
        <f>SUM(I94:I97)</f>
        <v>16900</v>
      </c>
      <c r="J93" s="172">
        <f>SUM(J94:J97)</f>
        <v>17096.34</v>
      </c>
      <c r="K93" s="172">
        <f>J93/I93*100</f>
        <v>101.16177514792899</v>
      </c>
      <c r="L93" s="373"/>
      <c r="M93" s="3"/>
      <c r="N93" s="3"/>
    </row>
    <row r="94" spans="2:14" ht="17.100000000000001" customHeight="1" x14ac:dyDescent="0.3">
      <c r="B94" s="108">
        <v>424111</v>
      </c>
      <c r="C94" s="56" t="s">
        <v>52</v>
      </c>
      <c r="D94" s="71"/>
      <c r="E94" s="35"/>
      <c r="F94" s="35"/>
      <c r="G94" s="35"/>
      <c r="H94" s="35"/>
      <c r="I94" s="149">
        <v>13000</v>
      </c>
      <c r="J94" s="58">
        <v>13184.01</v>
      </c>
      <c r="K94" s="111">
        <f>J94/I94*100</f>
        <v>101.41546153846154</v>
      </c>
      <c r="L94" s="367"/>
      <c r="M94" s="3"/>
      <c r="N94" s="3"/>
    </row>
    <row r="95" spans="2:14" ht="17.100000000000001" customHeight="1" x14ac:dyDescent="0.3">
      <c r="B95" s="34">
        <v>42412</v>
      </c>
      <c r="C95" s="56" t="s">
        <v>53</v>
      </c>
      <c r="D95" s="35"/>
      <c r="E95" s="35"/>
      <c r="F95" s="35"/>
      <c r="G95" s="35"/>
      <c r="H95" s="36"/>
      <c r="I95" s="76">
        <v>2000</v>
      </c>
      <c r="J95" s="182">
        <v>1978.77</v>
      </c>
      <c r="K95" s="38">
        <f t="shared" ref="K95:K105" si="6">J95/I95*100</f>
        <v>98.938499999999991</v>
      </c>
      <c r="L95" s="361"/>
      <c r="M95" s="3"/>
      <c r="N95" s="3"/>
    </row>
    <row r="96" spans="2:14" ht="17.100000000000001" customHeight="1" x14ac:dyDescent="0.3">
      <c r="B96" s="34">
        <v>42414</v>
      </c>
      <c r="C96" s="56" t="s">
        <v>54</v>
      </c>
      <c r="D96" s="35"/>
      <c r="E96" s="35"/>
      <c r="F96" s="35"/>
      <c r="G96" s="35"/>
      <c r="H96" s="36"/>
      <c r="I96" s="76">
        <v>1100</v>
      </c>
      <c r="J96" s="53">
        <v>1156.93</v>
      </c>
      <c r="K96" s="38">
        <f t="shared" si="6"/>
        <v>105.17545454545456</v>
      </c>
      <c r="L96" s="363"/>
      <c r="M96" s="3"/>
      <c r="N96" s="3"/>
    </row>
    <row r="97" spans="2:14" ht="17.100000000000001" customHeight="1" x14ac:dyDescent="0.3">
      <c r="B97" s="34">
        <v>42419</v>
      </c>
      <c r="C97" s="56" t="s">
        <v>55</v>
      </c>
      <c r="D97" s="35"/>
      <c r="E97" s="35"/>
      <c r="F97" s="35"/>
      <c r="G97" s="35"/>
      <c r="H97" s="36"/>
      <c r="I97" s="76">
        <v>800</v>
      </c>
      <c r="J97" s="53">
        <v>776.63</v>
      </c>
      <c r="K97" s="38">
        <f t="shared" si="6"/>
        <v>97.078749999999999</v>
      </c>
      <c r="L97" s="363"/>
      <c r="M97" s="3"/>
      <c r="N97" s="3"/>
    </row>
    <row r="98" spans="2:14" ht="17.100000000000001" customHeight="1" x14ac:dyDescent="0.3">
      <c r="B98" s="34"/>
      <c r="C98" s="22"/>
      <c r="D98" s="35"/>
      <c r="E98" s="22"/>
      <c r="F98" s="22"/>
      <c r="G98" s="22"/>
      <c r="H98" s="22"/>
      <c r="I98" s="76"/>
      <c r="J98" s="53"/>
      <c r="K98" s="38"/>
      <c r="L98" s="361"/>
      <c r="M98" s="3"/>
      <c r="N98" s="3"/>
    </row>
    <row r="99" spans="2:14" ht="17.100000000000001" customHeight="1" x14ac:dyDescent="0.3">
      <c r="B99" s="45"/>
      <c r="C99" s="173" t="s">
        <v>56</v>
      </c>
      <c r="D99" s="22"/>
      <c r="E99" s="35"/>
      <c r="F99" s="35"/>
      <c r="G99" s="35"/>
      <c r="H99" s="36"/>
      <c r="I99" s="172">
        <f>SUM(I100:I104)</f>
        <v>20000</v>
      </c>
      <c r="J99" s="172">
        <f>SUM(J100:J104)</f>
        <v>21486.949999999997</v>
      </c>
      <c r="K99" s="55">
        <f t="shared" si="6"/>
        <v>107.43474999999998</v>
      </c>
      <c r="L99" s="373"/>
      <c r="M99" s="3"/>
      <c r="N99" s="3"/>
    </row>
    <row r="100" spans="2:14" ht="17.100000000000001" customHeight="1" x14ac:dyDescent="0.3">
      <c r="B100" s="34">
        <v>42431</v>
      </c>
      <c r="C100" s="56" t="s">
        <v>57</v>
      </c>
      <c r="D100" s="35"/>
      <c r="E100" s="35"/>
      <c r="F100" s="35"/>
      <c r="G100" s="35"/>
      <c r="H100" s="36"/>
      <c r="I100" s="76">
        <v>8000</v>
      </c>
      <c r="J100" s="53">
        <v>7638.17</v>
      </c>
      <c r="K100" s="38">
        <f t="shared" si="6"/>
        <v>95.477125000000001</v>
      </c>
      <c r="L100" s="363"/>
      <c r="M100" s="3"/>
      <c r="N100" s="3"/>
    </row>
    <row r="101" spans="2:14" ht="17.100000000000001" customHeight="1" x14ac:dyDescent="0.3">
      <c r="B101" s="34">
        <v>42432</v>
      </c>
      <c r="C101" s="56" t="s">
        <v>58</v>
      </c>
      <c r="D101" s="35"/>
      <c r="E101" s="35"/>
      <c r="F101" s="35"/>
      <c r="G101" s="35"/>
      <c r="H101" s="36"/>
      <c r="I101" s="37">
        <v>8000</v>
      </c>
      <c r="J101" s="58">
        <v>9382.82</v>
      </c>
      <c r="K101" s="38">
        <f t="shared" si="6"/>
        <v>117.28524999999999</v>
      </c>
      <c r="L101" s="364"/>
      <c r="M101" s="3"/>
      <c r="N101" s="3"/>
    </row>
    <row r="102" spans="2:14" ht="17.100000000000001" customHeight="1" x14ac:dyDescent="0.3">
      <c r="B102" s="34"/>
      <c r="C102" s="173" t="s">
        <v>59</v>
      </c>
      <c r="D102" s="35"/>
      <c r="E102" s="51"/>
      <c r="F102" s="51"/>
      <c r="G102" s="51"/>
      <c r="H102" s="74"/>
      <c r="I102" s="73"/>
      <c r="J102" s="53"/>
      <c r="K102" s="38"/>
      <c r="L102" s="362"/>
      <c r="M102" s="3"/>
      <c r="N102" s="3"/>
    </row>
    <row r="103" spans="2:14" ht="15.6" customHeight="1" x14ac:dyDescent="0.3">
      <c r="B103" s="34">
        <v>424411</v>
      </c>
      <c r="C103" s="56" t="s">
        <v>59</v>
      </c>
      <c r="D103" s="51"/>
      <c r="E103" s="35"/>
      <c r="F103" s="35"/>
      <c r="G103" s="35"/>
      <c r="H103" s="35"/>
      <c r="I103" s="76">
        <v>1000</v>
      </c>
      <c r="J103" s="53">
        <v>1827.61</v>
      </c>
      <c r="K103" s="38">
        <f t="shared" si="6"/>
        <v>182.761</v>
      </c>
      <c r="L103" s="369"/>
      <c r="M103" s="3"/>
      <c r="N103" s="3"/>
    </row>
    <row r="104" spans="2:14" ht="17.100000000000001" customHeight="1" x14ac:dyDescent="0.3">
      <c r="B104" s="34">
        <v>424413</v>
      </c>
      <c r="C104" s="56" t="s">
        <v>60</v>
      </c>
      <c r="D104" s="35"/>
      <c r="E104" s="35"/>
      <c r="F104" s="35"/>
      <c r="G104" s="35"/>
      <c r="H104" s="36"/>
      <c r="I104" s="76">
        <v>3000</v>
      </c>
      <c r="J104" s="53">
        <v>2638.35</v>
      </c>
      <c r="K104" s="38">
        <f t="shared" si="6"/>
        <v>87.944999999999993</v>
      </c>
      <c r="L104" s="366"/>
      <c r="M104" s="3"/>
      <c r="N104" s="3"/>
    </row>
    <row r="105" spans="2:14" ht="17.100000000000001" customHeight="1" thickBot="1" x14ac:dyDescent="0.35">
      <c r="B105" s="183"/>
      <c r="C105" s="184" t="s">
        <v>183</v>
      </c>
      <c r="D105" s="184"/>
      <c r="E105" s="184"/>
      <c r="F105" s="184"/>
      <c r="G105" s="184"/>
      <c r="H105" s="184"/>
      <c r="I105" s="185">
        <f>I93+I99</f>
        <v>36900</v>
      </c>
      <c r="J105" s="185">
        <f>J93+J99</f>
        <v>38583.289999999994</v>
      </c>
      <c r="K105" s="186">
        <f t="shared" si="6"/>
        <v>104.56176151761515</v>
      </c>
      <c r="L105" s="373"/>
      <c r="M105" s="3"/>
      <c r="N105" s="3"/>
    </row>
    <row r="106" spans="2:14" ht="17.100000000000001" customHeight="1" thickTop="1" thickBot="1" x14ac:dyDescent="0.35">
      <c r="B106" s="298"/>
      <c r="C106" s="188" t="s">
        <v>61</v>
      </c>
      <c r="D106" s="297"/>
      <c r="E106" s="190"/>
      <c r="F106" s="190"/>
      <c r="G106" s="190"/>
      <c r="H106" s="191"/>
      <c r="I106" s="192"/>
      <c r="J106" s="192"/>
      <c r="K106" s="193"/>
      <c r="L106" s="376"/>
      <c r="M106" s="3"/>
      <c r="N106" s="3"/>
    </row>
    <row r="107" spans="2:14" ht="17.100000000000001" customHeight="1" x14ac:dyDescent="0.3">
      <c r="B107" s="187">
        <v>4251</v>
      </c>
      <c r="C107" s="169" t="s">
        <v>62</v>
      </c>
      <c r="D107" s="189"/>
      <c r="E107" s="71"/>
      <c r="F107" s="71"/>
      <c r="G107" s="71"/>
      <c r="H107" s="181"/>
      <c r="I107" s="75">
        <f>SUM(I108:I112)</f>
        <v>20500</v>
      </c>
      <c r="J107" s="75">
        <f>SUM(J108:J112)</f>
        <v>20093.879999999997</v>
      </c>
      <c r="K107" s="55">
        <f t="shared" ref="K107:K112" si="7">J107/I107*100</f>
        <v>98.018926829268281</v>
      </c>
      <c r="L107" s="371"/>
      <c r="M107" s="3"/>
      <c r="N107" s="3"/>
    </row>
    <row r="108" spans="2:14" ht="17.100000000000001" customHeight="1" x14ac:dyDescent="0.3">
      <c r="B108" s="108">
        <v>425112</v>
      </c>
      <c r="C108" s="56" t="s">
        <v>63</v>
      </c>
      <c r="D108" s="71"/>
      <c r="E108" s="35"/>
      <c r="F108" s="20"/>
      <c r="G108" s="35"/>
      <c r="H108" s="35"/>
      <c r="I108" s="37">
        <v>5000</v>
      </c>
      <c r="J108" s="58">
        <v>5118.9399999999996</v>
      </c>
      <c r="K108" s="38">
        <f t="shared" si="7"/>
        <v>102.3788</v>
      </c>
      <c r="L108" s="365"/>
      <c r="M108" s="3"/>
      <c r="N108" s="3"/>
    </row>
    <row r="109" spans="2:14" ht="17.100000000000001" customHeight="1" x14ac:dyDescent="0.3">
      <c r="B109" s="34">
        <v>425111</v>
      </c>
      <c r="C109" s="56" t="s">
        <v>181</v>
      </c>
      <c r="D109" s="35"/>
      <c r="E109" s="35"/>
      <c r="F109" s="35"/>
      <c r="G109" s="35"/>
      <c r="H109" s="36"/>
      <c r="I109" s="76">
        <v>6500</v>
      </c>
      <c r="J109" s="53">
        <v>5967.19</v>
      </c>
      <c r="K109" s="38">
        <f t="shared" si="7"/>
        <v>91.802923076923065</v>
      </c>
      <c r="L109" s="361"/>
      <c r="M109" s="3"/>
      <c r="N109" s="3"/>
    </row>
    <row r="110" spans="2:14" ht="17.100000000000001" customHeight="1" x14ac:dyDescent="0.3">
      <c r="B110" s="151">
        <v>425131</v>
      </c>
      <c r="C110" s="56" t="s">
        <v>64</v>
      </c>
      <c r="D110" s="35"/>
      <c r="E110" s="35"/>
      <c r="F110" s="35"/>
      <c r="G110" s="35"/>
      <c r="H110" s="35"/>
      <c r="I110" s="37">
        <v>7000</v>
      </c>
      <c r="J110" s="58">
        <v>7441.79</v>
      </c>
      <c r="K110" s="38">
        <f t="shared" si="7"/>
        <v>106.31128571428572</v>
      </c>
      <c r="L110" s="365"/>
      <c r="M110" s="3"/>
      <c r="N110" s="3"/>
    </row>
    <row r="111" spans="2:14" ht="17.100000000000001" customHeight="1" x14ac:dyDescent="0.3">
      <c r="B111" s="108">
        <v>425141</v>
      </c>
      <c r="C111" s="56" t="s">
        <v>65</v>
      </c>
      <c r="D111" s="35"/>
      <c r="E111" s="35"/>
      <c r="F111" s="35"/>
      <c r="G111" s="35"/>
      <c r="H111" s="35"/>
      <c r="I111" s="76">
        <v>500</v>
      </c>
      <c r="J111" s="53">
        <v>439.71</v>
      </c>
      <c r="K111" s="38">
        <f t="shared" si="7"/>
        <v>87.941999999999993</v>
      </c>
      <c r="L111" s="361"/>
      <c r="M111" s="3"/>
      <c r="N111" s="3"/>
    </row>
    <row r="112" spans="2:14" ht="17.100000000000001" customHeight="1" x14ac:dyDescent="0.3">
      <c r="B112" s="34">
        <v>425142</v>
      </c>
      <c r="C112" s="56" t="s">
        <v>160</v>
      </c>
      <c r="D112" s="35"/>
      <c r="E112" s="35"/>
      <c r="F112" s="35"/>
      <c r="G112" s="35"/>
      <c r="H112" s="35"/>
      <c r="I112" s="37">
        <v>1500</v>
      </c>
      <c r="J112" s="58">
        <v>1126.25</v>
      </c>
      <c r="K112" s="38">
        <f t="shared" si="7"/>
        <v>75.083333333333329</v>
      </c>
      <c r="L112" s="360"/>
      <c r="M112" s="3"/>
      <c r="N112" s="3"/>
    </row>
    <row r="113" spans="2:16" ht="17.100000000000001" customHeight="1" x14ac:dyDescent="0.3">
      <c r="B113" s="194"/>
      <c r="C113" s="173" t="s">
        <v>66</v>
      </c>
      <c r="D113" s="20"/>
      <c r="E113" s="51"/>
      <c r="F113" s="51"/>
      <c r="G113" s="51"/>
      <c r="H113" s="74"/>
      <c r="I113" s="75">
        <f>SUM(I114:I117)</f>
        <v>33150</v>
      </c>
      <c r="J113" s="75">
        <f>SUM(J114:J117)</f>
        <v>35968.300000000003</v>
      </c>
      <c r="K113" s="55">
        <f t="shared" ref="K113:K117" si="8">J113/I113*100</f>
        <v>108.50165912518854</v>
      </c>
      <c r="L113" s="373"/>
      <c r="M113" s="3"/>
      <c r="N113" s="3"/>
    </row>
    <row r="114" spans="2:16" ht="17.100000000000001" customHeight="1" x14ac:dyDescent="0.3">
      <c r="B114" s="34">
        <v>425221</v>
      </c>
      <c r="C114" s="56" t="s">
        <v>161</v>
      </c>
      <c r="D114" s="51"/>
      <c r="E114" s="35"/>
      <c r="F114" s="35"/>
      <c r="G114" s="35"/>
      <c r="H114" s="36"/>
      <c r="I114" s="37">
        <v>24000</v>
      </c>
      <c r="J114" s="58">
        <v>27885.64</v>
      </c>
      <c r="K114" s="268">
        <f t="shared" si="8"/>
        <v>116.19016666666666</v>
      </c>
      <c r="L114" s="360"/>
      <c r="M114" s="3"/>
      <c r="N114" s="3"/>
    </row>
    <row r="115" spans="2:16" ht="17.100000000000001" customHeight="1" x14ac:dyDescent="0.3">
      <c r="B115" s="34">
        <v>425222</v>
      </c>
      <c r="C115" s="56" t="s">
        <v>67</v>
      </c>
      <c r="D115" s="35"/>
      <c r="E115" s="35"/>
      <c r="F115" s="35"/>
      <c r="G115" s="35"/>
      <c r="H115" s="36"/>
      <c r="I115" s="37">
        <v>3000</v>
      </c>
      <c r="J115" s="58">
        <v>2204.33</v>
      </c>
      <c r="K115" s="268">
        <f t="shared" si="8"/>
        <v>73.477666666666664</v>
      </c>
      <c r="L115" s="364"/>
      <c r="M115" s="3"/>
      <c r="N115" s="3"/>
    </row>
    <row r="116" spans="2:16" ht="17.100000000000001" customHeight="1" x14ac:dyDescent="0.3">
      <c r="B116" s="34">
        <v>425222</v>
      </c>
      <c r="C116" s="56" t="s">
        <v>68</v>
      </c>
      <c r="D116" s="35"/>
      <c r="E116" s="35"/>
      <c r="F116" s="35"/>
      <c r="G116" s="35"/>
      <c r="H116" s="20"/>
      <c r="I116" s="37">
        <v>150</v>
      </c>
      <c r="J116" s="58">
        <v>0</v>
      </c>
      <c r="K116" s="268">
        <f t="shared" si="8"/>
        <v>0</v>
      </c>
      <c r="L116" s="365"/>
      <c r="M116" s="3"/>
      <c r="N116" s="274"/>
    </row>
    <row r="117" spans="2:16" ht="17.100000000000001" customHeight="1" x14ac:dyDescent="0.3">
      <c r="B117" s="34">
        <v>42529</v>
      </c>
      <c r="C117" s="56" t="s">
        <v>69</v>
      </c>
      <c r="D117" s="35"/>
      <c r="E117" s="35"/>
      <c r="F117" s="35"/>
      <c r="G117" s="35"/>
      <c r="H117" s="36"/>
      <c r="I117" s="37">
        <v>6000</v>
      </c>
      <c r="J117" s="58">
        <v>5878.33</v>
      </c>
      <c r="K117" s="268">
        <f t="shared" si="8"/>
        <v>97.972166666666666</v>
      </c>
      <c r="L117" s="364"/>
      <c r="M117" s="3"/>
      <c r="N117" s="3"/>
    </row>
    <row r="118" spans="2:16" ht="17.100000000000001" customHeight="1" x14ac:dyDescent="0.3">
      <c r="B118" s="50">
        <v>4253</v>
      </c>
      <c r="C118" s="173" t="s">
        <v>70</v>
      </c>
      <c r="D118" s="22"/>
      <c r="E118" s="35"/>
      <c r="F118" s="35"/>
      <c r="G118" s="35"/>
      <c r="H118" s="36"/>
      <c r="I118" s="75">
        <f>SUM(I119:I123)</f>
        <v>25700</v>
      </c>
      <c r="J118" s="75">
        <f>SUM(J119:J123)</f>
        <v>29073.91</v>
      </c>
      <c r="K118" s="269">
        <f t="shared" ref="K118" si="9">J118/I118*100</f>
        <v>113.12805447470818</v>
      </c>
      <c r="L118" s="155"/>
      <c r="M118" s="3"/>
      <c r="N118" s="3"/>
    </row>
    <row r="119" spans="2:16" ht="17.100000000000001" customHeight="1" x14ac:dyDescent="0.3">
      <c r="B119" s="34">
        <v>42531</v>
      </c>
      <c r="C119" s="56" t="s">
        <v>71</v>
      </c>
      <c r="D119" s="35"/>
      <c r="E119" s="35"/>
      <c r="F119" s="35"/>
      <c r="G119" s="35"/>
      <c r="H119" s="36"/>
      <c r="I119" s="195"/>
      <c r="J119" s="196"/>
      <c r="K119" s="268"/>
      <c r="L119" s="368"/>
      <c r="M119" s="3"/>
      <c r="N119" s="3"/>
    </row>
    <row r="120" spans="2:16" ht="17.100000000000001" customHeight="1" x14ac:dyDescent="0.3">
      <c r="B120" s="34">
        <v>42532</v>
      </c>
      <c r="C120" s="56" t="s">
        <v>72</v>
      </c>
      <c r="D120" s="35"/>
      <c r="E120" s="35"/>
      <c r="F120" s="35"/>
      <c r="G120" s="35"/>
      <c r="H120" s="36"/>
      <c r="I120" s="195">
        <v>700</v>
      </c>
      <c r="J120" s="195">
        <v>700</v>
      </c>
      <c r="K120" s="268">
        <f t="shared" ref="K120" si="10">J120/I120*100</f>
        <v>100</v>
      </c>
      <c r="L120" s="368"/>
      <c r="M120" s="3"/>
      <c r="N120" s="3"/>
    </row>
    <row r="121" spans="2:16" s="274" customFormat="1" ht="17.100000000000001" customHeight="1" x14ac:dyDescent="0.3">
      <c r="B121" s="34">
        <v>42533</v>
      </c>
      <c r="C121" s="56" t="s">
        <v>73</v>
      </c>
      <c r="D121" s="35"/>
      <c r="E121" s="35"/>
      <c r="F121" s="35"/>
      <c r="G121" s="35"/>
      <c r="H121" s="36"/>
      <c r="I121" s="195"/>
      <c r="J121" s="196"/>
      <c r="K121" s="268"/>
      <c r="L121" s="368"/>
      <c r="N121" s="3"/>
      <c r="P121" s="351"/>
    </row>
    <row r="122" spans="2:16" ht="17.100000000000001" customHeight="1" x14ac:dyDescent="0.3">
      <c r="B122" s="34">
        <v>42534</v>
      </c>
      <c r="C122" s="56" t="s">
        <v>74</v>
      </c>
      <c r="D122" s="35"/>
      <c r="E122" s="35"/>
      <c r="F122" s="35"/>
      <c r="G122" s="35"/>
      <c r="H122" s="36"/>
      <c r="I122" s="195">
        <v>7000</v>
      </c>
      <c r="J122" s="38">
        <v>6996.13</v>
      </c>
      <c r="K122" s="268">
        <f t="shared" ref="K122:K123" si="11">J122/I122*100</f>
        <v>99.944714285714284</v>
      </c>
      <c r="L122" s="368"/>
      <c r="M122" s="3"/>
      <c r="N122" s="3"/>
    </row>
    <row r="123" spans="2:16" ht="17.100000000000001" customHeight="1" x14ac:dyDescent="0.3">
      <c r="B123" s="275">
        <v>42539</v>
      </c>
      <c r="C123" s="271" t="s">
        <v>75</v>
      </c>
      <c r="D123" s="35"/>
      <c r="E123" s="272"/>
      <c r="F123" s="272"/>
      <c r="G123" s="272"/>
      <c r="H123" s="279"/>
      <c r="I123" s="182">
        <v>18000</v>
      </c>
      <c r="J123" s="196">
        <v>21377.78</v>
      </c>
      <c r="K123" s="268">
        <f t="shared" si="11"/>
        <v>118.76544444444444</v>
      </c>
      <c r="L123" s="368"/>
      <c r="M123" s="3"/>
      <c r="N123" s="3"/>
    </row>
    <row r="124" spans="2:16" ht="17.100000000000001" customHeight="1" x14ac:dyDescent="0.3">
      <c r="B124" s="168"/>
      <c r="C124" s="173" t="s">
        <v>76</v>
      </c>
      <c r="D124" s="72"/>
      <c r="E124" s="35"/>
      <c r="F124" s="35"/>
      <c r="G124" s="35"/>
      <c r="H124" s="36"/>
      <c r="I124" s="172">
        <f>SUM(I125:I129)</f>
        <v>43320</v>
      </c>
      <c r="J124" s="172">
        <f>SUM(J125:J129)</f>
        <v>44648.24</v>
      </c>
      <c r="K124" s="269">
        <f t="shared" ref="K124:K125" si="12">J124/I124*100</f>
        <v>103.06611265004616</v>
      </c>
      <c r="L124" s="155"/>
      <c r="M124" s="3"/>
      <c r="N124" s="3"/>
    </row>
    <row r="125" spans="2:16" ht="17.100000000000001" customHeight="1" x14ac:dyDescent="0.3">
      <c r="B125" s="50">
        <v>4254</v>
      </c>
      <c r="C125" s="56" t="s">
        <v>186</v>
      </c>
      <c r="D125" s="35"/>
      <c r="E125" s="35"/>
      <c r="F125" s="35"/>
      <c r="G125" s="35"/>
      <c r="H125" s="36"/>
      <c r="I125" s="76">
        <v>1800</v>
      </c>
      <c r="J125" s="76">
        <v>1849.33</v>
      </c>
      <c r="K125" s="38">
        <f t="shared" si="12"/>
        <v>102.74055555555555</v>
      </c>
      <c r="L125" s="366"/>
      <c r="M125" s="3"/>
      <c r="N125" s="3"/>
    </row>
    <row r="126" spans="2:16" ht="17.100000000000001" customHeight="1" x14ac:dyDescent="0.3">
      <c r="B126" s="34">
        <v>42542</v>
      </c>
      <c r="C126" s="56" t="s">
        <v>77</v>
      </c>
      <c r="D126" s="35"/>
      <c r="E126" s="35"/>
      <c r="F126" s="35"/>
      <c r="G126" s="35"/>
      <c r="H126" s="36"/>
      <c r="I126" s="76">
        <v>0</v>
      </c>
      <c r="J126" s="76">
        <v>0</v>
      </c>
      <c r="K126" s="38">
        <v>0</v>
      </c>
      <c r="L126" s="363"/>
      <c r="M126" s="3"/>
      <c r="N126" s="305"/>
    </row>
    <row r="127" spans="2:16" ht="17.100000000000001" customHeight="1" x14ac:dyDescent="0.3">
      <c r="B127" s="34">
        <v>42545</v>
      </c>
      <c r="C127" s="56" t="s">
        <v>78</v>
      </c>
      <c r="D127" s="35"/>
      <c r="E127" s="35"/>
      <c r="F127" s="35"/>
      <c r="G127" s="35"/>
      <c r="H127" s="36"/>
      <c r="I127" s="37">
        <v>20000</v>
      </c>
      <c r="J127" s="76">
        <v>21419.27</v>
      </c>
      <c r="K127" s="38">
        <f t="shared" ref="K127" si="13">J127/I127*100</f>
        <v>107.09635</v>
      </c>
      <c r="L127" s="365"/>
      <c r="M127" s="3"/>
      <c r="N127" s="3"/>
    </row>
    <row r="128" spans="2:16" ht="17.100000000000001" customHeight="1" x14ac:dyDescent="0.3">
      <c r="B128" s="34">
        <v>42547</v>
      </c>
      <c r="C128" s="56" t="s">
        <v>79</v>
      </c>
      <c r="D128" s="35"/>
      <c r="E128" s="35"/>
      <c r="F128" s="35"/>
      <c r="G128" s="35"/>
      <c r="H128" s="36"/>
      <c r="I128" s="37">
        <v>280</v>
      </c>
      <c r="J128" s="37">
        <v>254.88</v>
      </c>
      <c r="K128" s="38">
        <f t="shared" ref="K128:K129" si="14">J128/I128*100</f>
        <v>91.028571428571425</v>
      </c>
      <c r="L128" s="365"/>
      <c r="M128" s="3"/>
      <c r="N128" s="3"/>
    </row>
    <row r="129" spans="1:14" ht="17.100000000000001" customHeight="1" thickBot="1" x14ac:dyDescent="0.35">
      <c r="B129" s="151">
        <v>425491</v>
      </c>
      <c r="C129" s="198" t="s">
        <v>80</v>
      </c>
      <c r="D129" s="124"/>
      <c r="E129" s="199"/>
      <c r="F129" s="199"/>
      <c r="G129" s="199"/>
      <c r="H129" s="199"/>
      <c r="I129" s="200">
        <v>21240</v>
      </c>
      <c r="J129" s="200">
        <v>21124.76</v>
      </c>
      <c r="K129" s="200">
        <f t="shared" si="14"/>
        <v>99.457438794726926</v>
      </c>
      <c r="L129" s="365"/>
      <c r="M129" s="3"/>
      <c r="N129" s="3"/>
    </row>
    <row r="130" spans="1:14" ht="16.95" customHeight="1" thickBot="1" x14ac:dyDescent="0.35">
      <c r="B130" s="338"/>
      <c r="C130" s="20"/>
      <c r="D130" s="337"/>
      <c r="E130" s="20"/>
      <c r="F130" s="20"/>
      <c r="G130" s="20"/>
      <c r="H130" s="20"/>
      <c r="I130" s="201"/>
      <c r="J130" s="201"/>
      <c r="K130" s="201"/>
      <c r="L130" s="365"/>
      <c r="M130" s="3"/>
      <c r="N130" s="3"/>
    </row>
    <row r="131" spans="1:14" s="305" customFormat="1" ht="17.100000000000001" customHeight="1" thickBot="1" x14ac:dyDescent="0.35">
      <c r="A131" s="274"/>
      <c r="B131" s="339"/>
      <c r="C131" s="299"/>
      <c r="D131" s="300"/>
      <c r="E131" s="301" t="s">
        <v>1</v>
      </c>
      <c r="F131" s="301"/>
      <c r="G131" s="301"/>
      <c r="H131" s="302"/>
      <c r="I131" s="303" t="s">
        <v>177</v>
      </c>
      <c r="J131" s="304" t="s">
        <v>125</v>
      </c>
      <c r="K131" s="393" t="s">
        <v>126</v>
      </c>
      <c r="L131" s="381"/>
      <c r="M131"/>
      <c r="N131" s="3"/>
    </row>
    <row r="132" spans="1:14" ht="17.100000000000001" customHeight="1" thickBot="1" x14ac:dyDescent="0.35">
      <c r="B132" s="202" t="s">
        <v>0</v>
      </c>
      <c r="C132" s="169" t="s">
        <v>81</v>
      </c>
      <c r="D132" s="203"/>
      <c r="E132" s="71"/>
      <c r="F132" s="71"/>
      <c r="G132" s="71"/>
      <c r="H132" s="181"/>
      <c r="I132" s="75">
        <f>SUM(I133)</f>
        <v>3000</v>
      </c>
      <c r="J132" s="49">
        <f>SUM(J133)</f>
        <v>1924.79</v>
      </c>
      <c r="K132" s="394">
        <f t="shared" ref="K132:K133" si="15">J132/I132*100</f>
        <v>64.159666666666666</v>
      </c>
      <c r="L132" s="155"/>
      <c r="M132" s="3"/>
      <c r="N132" s="3"/>
    </row>
    <row r="133" spans="1:14" ht="17.100000000000001" customHeight="1" x14ac:dyDescent="0.3">
      <c r="B133" s="168">
        <v>42559</v>
      </c>
      <c r="C133" s="56" t="s">
        <v>165</v>
      </c>
      <c r="D133" s="71"/>
      <c r="E133" s="35"/>
      <c r="F133" s="35"/>
      <c r="G133" s="35"/>
      <c r="H133" s="36"/>
      <c r="I133" s="119">
        <v>3000</v>
      </c>
      <c r="J133" s="54">
        <v>1924.79</v>
      </c>
      <c r="K133" s="268">
        <f t="shared" si="15"/>
        <v>64.159666666666666</v>
      </c>
      <c r="L133" s="361"/>
      <c r="M133" s="3"/>
      <c r="N133" s="3"/>
    </row>
    <row r="134" spans="1:14" ht="17.100000000000001" customHeight="1" x14ac:dyDescent="0.3">
      <c r="B134" s="34"/>
      <c r="C134" s="22"/>
      <c r="D134" s="35"/>
      <c r="E134" s="22"/>
      <c r="F134" s="22"/>
      <c r="G134" s="22"/>
      <c r="H134" s="22"/>
      <c r="I134" s="73"/>
      <c r="J134" s="60"/>
      <c r="K134" s="38"/>
      <c r="L134" s="362"/>
      <c r="M134" s="3"/>
      <c r="N134" s="3"/>
    </row>
    <row r="135" spans="1:14" ht="17.100000000000001" customHeight="1" x14ac:dyDescent="0.3">
      <c r="B135" s="45">
        <v>4257</v>
      </c>
      <c r="C135" s="173" t="s">
        <v>82</v>
      </c>
      <c r="D135" s="22"/>
      <c r="E135" s="35"/>
      <c r="F135" s="35"/>
      <c r="G135" s="35"/>
      <c r="H135" s="36"/>
      <c r="I135" s="172">
        <f>SUM(I137:I148)</f>
        <v>79500</v>
      </c>
      <c r="J135" s="55">
        <f>SUM(J137:J148)</f>
        <v>78389.450000000012</v>
      </c>
      <c r="K135" s="55">
        <f t="shared" ref="K135" si="16">J135/I135*100</f>
        <v>98.603081761006308</v>
      </c>
      <c r="L135" s="155"/>
      <c r="M135" s="3"/>
      <c r="N135" s="3"/>
    </row>
    <row r="136" spans="1:14" ht="17.100000000000001" customHeight="1" x14ac:dyDescent="0.3">
      <c r="B136" s="50"/>
      <c r="C136" s="56"/>
      <c r="D136" s="35"/>
      <c r="E136" s="35"/>
      <c r="F136" s="35"/>
      <c r="G136" s="35"/>
      <c r="H136" s="36"/>
      <c r="I136" s="172"/>
      <c r="J136" s="55"/>
      <c r="K136" s="38"/>
      <c r="L136" s="155"/>
      <c r="M136" s="3"/>
      <c r="N136" s="3"/>
    </row>
    <row r="137" spans="1:14" ht="17.100000000000001" customHeight="1" x14ac:dyDescent="0.3">
      <c r="B137" s="118">
        <v>425713</v>
      </c>
      <c r="C137" s="56" t="s">
        <v>135</v>
      </c>
      <c r="D137" s="35"/>
      <c r="E137" s="35"/>
      <c r="F137" s="35"/>
      <c r="G137" s="35"/>
      <c r="H137" s="36"/>
      <c r="I137" s="76">
        <v>33000</v>
      </c>
      <c r="J137" s="204">
        <v>37625.5</v>
      </c>
      <c r="K137" s="205">
        <f t="shared" ref="K137:K147" si="17">J137/I137*100</f>
        <v>114.01666666666668</v>
      </c>
      <c r="L137" s="366"/>
      <c r="M137" s="3"/>
      <c r="N137" s="3"/>
    </row>
    <row r="138" spans="1:14" ht="17.100000000000001" customHeight="1" x14ac:dyDescent="0.3">
      <c r="B138" s="118">
        <v>425731</v>
      </c>
      <c r="C138" s="56" t="s">
        <v>83</v>
      </c>
      <c r="D138" s="35"/>
      <c r="E138" s="35"/>
      <c r="F138" s="35"/>
      <c r="G138" s="35"/>
      <c r="H138" s="35"/>
      <c r="I138" s="119">
        <v>9000</v>
      </c>
      <c r="J138" s="204">
        <v>4433.32</v>
      </c>
      <c r="K138" s="205">
        <f t="shared" si="17"/>
        <v>49.25911111111111</v>
      </c>
      <c r="L138" s="363"/>
      <c r="M138" s="3"/>
      <c r="N138" s="3"/>
    </row>
    <row r="139" spans="1:14" ht="17.100000000000001" customHeight="1" x14ac:dyDescent="0.3">
      <c r="B139" s="118">
        <v>425732</v>
      </c>
      <c r="C139" s="56" t="s">
        <v>84</v>
      </c>
      <c r="D139" s="35"/>
      <c r="E139" s="35"/>
      <c r="F139" s="35"/>
      <c r="G139" s="35"/>
      <c r="H139" s="35"/>
      <c r="I139" s="76">
        <v>1500</v>
      </c>
      <c r="J139" s="204">
        <v>1255.55</v>
      </c>
      <c r="K139" s="205">
        <f t="shared" si="17"/>
        <v>83.703333333333333</v>
      </c>
      <c r="L139" s="363"/>
      <c r="M139" s="3"/>
      <c r="N139" s="3"/>
    </row>
    <row r="140" spans="1:14" ht="17.100000000000001" customHeight="1" x14ac:dyDescent="0.3">
      <c r="B140" s="118">
        <v>42574</v>
      </c>
      <c r="C140" s="56" t="s">
        <v>141</v>
      </c>
      <c r="D140" s="35"/>
      <c r="E140" s="35"/>
      <c r="F140" s="35"/>
      <c r="G140" s="35"/>
      <c r="H140" s="36"/>
      <c r="I140" s="76">
        <v>8000</v>
      </c>
      <c r="J140" s="204">
        <v>7366.08</v>
      </c>
      <c r="K140" s="205">
        <f t="shared" si="17"/>
        <v>92.076000000000008</v>
      </c>
      <c r="L140" s="361"/>
      <c r="M140" s="3"/>
      <c r="N140" s="3"/>
    </row>
    <row r="141" spans="1:14" ht="17.100000000000001" customHeight="1" x14ac:dyDescent="0.3">
      <c r="B141" s="34">
        <v>42575</v>
      </c>
      <c r="C141" s="56" t="s">
        <v>139</v>
      </c>
      <c r="D141" s="35"/>
      <c r="E141" s="35"/>
      <c r="F141" s="35"/>
      <c r="G141" s="35"/>
      <c r="H141" s="20"/>
      <c r="I141" s="76">
        <v>4000</v>
      </c>
      <c r="J141" s="204">
        <v>4000</v>
      </c>
      <c r="K141" s="205">
        <f t="shared" si="17"/>
        <v>100</v>
      </c>
      <c r="L141" s="366"/>
      <c r="M141" s="3"/>
      <c r="N141" s="3"/>
    </row>
    <row r="142" spans="1:14" ht="17.100000000000001" customHeight="1" x14ac:dyDescent="0.3">
      <c r="B142" s="118"/>
      <c r="C142" s="56"/>
      <c r="D142" s="35"/>
      <c r="E142" s="35"/>
      <c r="F142" s="35"/>
      <c r="G142" s="35"/>
      <c r="H142" s="36"/>
      <c r="I142" s="76"/>
      <c r="J142" s="54"/>
      <c r="K142" s="38"/>
      <c r="L142" s="361"/>
      <c r="M142" s="3"/>
      <c r="N142" s="274"/>
    </row>
    <row r="143" spans="1:14" ht="17.100000000000001" customHeight="1" x14ac:dyDescent="0.3">
      <c r="B143" s="118">
        <v>425772</v>
      </c>
      <c r="C143" s="56" t="s">
        <v>85</v>
      </c>
      <c r="D143" s="35"/>
      <c r="E143" s="35"/>
      <c r="F143" s="35"/>
      <c r="G143" s="35"/>
      <c r="H143" s="35"/>
      <c r="I143" s="76">
        <v>1500</v>
      </c>
      <c r="J143" s="54">
        <v>2095.6799999999998</v>
      </c>
      <c r="K143" s="205">
        <f t="shared" si="17"/>
        <v>139.71199999999999</v>
      </c>
      <c r="L143" s="361"/>
      <c r="M143" s="3"/>
      <c r="N143" s="3"/>
    </row>
    <row r="144" spans="1:14" ht="17.100000000000001" customHeight="1" x14ac:dyDescent="0.3">
      <c r="B144" s="118"/>
      <c r="C144" s="56"/>
      <c r="D144" s="35"/>
      <c r="E144" s="35"/>
      <c r="F144" s="35"/>
      <c r="G144" s="35"/>
      <c r="H144" s="35"/>
      <c r="I144" s="76"/>
      <c r="J144" s="54"/>
      <c r="K144" s="38"/>
      <c r="L144" s="361"/>
      <c r="M144" s="3"/>
      <c r="N144" s="3"/>
    </row>
    <row r="145" spans="2:14" ht="17.100000000000001" customHeight="1" x14ac:dyDescent="0.3">
      <c r="B145" s="118">
        <v>425793</v>
      </c>
      <c r="C145" s="56" t="s">
        <v>86</v>
      </c>
      <c r="D145" s="35"/>
      <c r="E145" s="35"/>
      <c r="F145" s="35"/>
      <c r="G145" s="35"/>
      <c r="H145" s="35"/>
      <c r="I145" s="76">
        <v>20000</v>
      </c>
      <c r="J145" s="54">
        <v>19999.25</v>
      </c>
      <c r="K145" s="38">
        <f t="shared" si="17"/>
        <v>99.996250000000003</v>
      </c>
      <c r="L145" s="361"/>
      <c r="M145" s="3"/>
      <c r="N145" s="3"/>
    </row>
    <row r="146" spans="2:14" ht="17.100000000000001" customHeight="1" x14ac:dyDescent="0.3">
      <c r="B146" s="118">
        <v>425794</v>
      </c>
      <c r="C146" s="56" t="s">
        <v>87</v>
      </c>
      <c r="D146" s="35"/>
      <c r="E146" s="35"/>
      <c r="F146" s="35"/>
      <c r="G146" s="35"/>
      <c r="H146" s="35"/>
      <c r="I146" s="76">
        <v>2000</v>
      </c>
      <c r="J146" s="54">
        <v>1614.07</v>
      </c>
      <c r="K146" s="38">
        <f t="shared" si="17"/>
        <v>80.703499999999991</v>
      </c>
      <c r="L146" s="361"/>
      <c r="M146" s="3"/>
      <c r="N146" s="3"/>
    </row>
    <row r="147" spans="2:14" ht="17.100000000000001" customHeight="1" x14ac:dyDescent="0.3">
      <c r="B147" s="118">
        <v>42579</v>
      </c>
      <c r="C147" s="56" t="s">
        <v>88</v>
      </c>
      <c r="D147" s="35"/>
      <c r="E147" s="35"/>
      <c r="F147" s="35"/>
      <c r="G147" s="35"/>
      <c r="H147" s="36"/>
      <c r="I147" s="76">
        <v>500</v>
      </c>
      <c r="J147" s="54"/>
      <c r="K147" s="38">
        <f t="shared" si="17"/>
        <v>0</v>
      </c>
      <c r="L147" s="361"/>
      <c r="M147" s="3"/>
      <c r="N147" s="3"/>
    </row>
    <row r="148" spans="2:14" s="274" customFormat="1" ht="17.100000000000001" customHeight="1" x14ac:dyDescent="0.3">
      <c r="B148" s="356"/>
      <c r="C148" s="271"/>
      <c r="D148" s="272"/>
      <c r="E148" s="357"/>
      <c r="F148" s="357"/>
      <c r="G148" s="357"/>
      <c r="H148" s="357"/>
      <c r="I148" s="119"/>
      <c r="J148" s="358"/>
      <c r="K148" s="395"/>
      <c r="L148" s="363"/>
      <c r="N148" s="3"/>
    </row>
    <row r="149" spans="2:14" ht="17.100000000000001" customHeight="1" x14ac:dyDescent="0.3">
      <c r="B149" s="108"/>
      <c r="C149" s="20"/>
      <c r="D149" s="51"/>
      <c r="E149" s="22"/>
      <c r="F149" s="22"/>
      <c r="G149" s="22"/>
      <c r="H149" s="51"/>
      <c r="I149" s="195"/>
      <c r="J149" s="207"/>
      <c r="K149" s="38"/>
      <c r="L149" s="382"/>
      <c r="M149" s="3"/>
      <c r="N149" s="3"/>
    </row>
    <row r="150" spans="2:14" ht="17.100000000000001" customHeight="1" x14ac:dyDescent="0.3">
      <c r="B150" s="108"/>
      <c r="C150" s="173" t="s">
        <v>89</v>
      </c>
      <c r="D150" s="22"/>
      <c r="E150" s="35"/>
      <c r="F150" s="35"/>
      <c r="G150" s="35"/>
      <c r="H150" s="36"/>
      <c r="I150" s="172">
        <f>SUM(I151:I154)</f>
        <v>53000</v>
      </c>
      <c r="J150" s="55">
        <f>SUM(J151:J154)</f>
        <v>54325.479999999996</v>
      </c>
      <c r="K150" s="55">
        <f t="shared" ref="K150:K154" si="18">J150/I150*100</f>
        <v>102.50090566037736</v>
      </c>
      <c r="L150" s="371"/>
      <c r="M150" s="3"/>
      <c r="N150" s="3"/>
    </row>
    <row r="151" spans="2:14" ht="17.100000000000001" customHeight="1" x14ac:dyDescent="0.3">
      <c r="B151" s="34">
        <v>425811</v>
      </c>
      <c r="C151" s="56" t="s">
        <v>162</v>
      </c>
      <c r="D151" s="35"/>
      <c r="E151" s="35"/>
      <c r="F151" s="35"/>
      <c r="G151" s="35"/>
      <c r="H151" s="36"/>
      <c r="I151" s="37">
        <v>24000</v>
      </c>
      <c r="J151" s="38">
        <v>25362.67</v>
      </c>
      <c r="K151" s="38">
        <f t="shared" si="18"/>
        <v>105.67779166666666</v>
      </c>
      <c r="L151" s="360"/>
      <c r="M151" s="3"/>
      <c r="N151" s="3"/>
    </row>
    <row r="152" spans="2:14" ht="17.100000000000001" customHeight="1" x14ac:dyDescent="0.3">
      <c r="B152" s="118">
        <v>425812</v>
      </c>
      <c r="C152" s="56" t="s">
        <v>163</v>
      </c>
      <c r="D152" s="35"/>
      <c r="E152" s="35"/>
      <c r="F152" s="35"/>
      <c r="G152" s="35"/>
      <c r="H152" s="20"/>
      <c r="I152" s="37">
        <v>9000</v>
      </c>
      <c r="J152" s="196">
        <v>9068.4500000000007</v>
      </c>
      <c r="K152" s="38">
        <f t="shared" si="18"/>
        <v>100.76055555555557</v>
      </c>
      <c r="L152" s="360"/>
      <c r="M152" s="3"/>
      <c r="N152" s="3"/>
    </row>
    <row r="153" spans="2:14" ht="17.100000000000001" customHeight="1" x14ac:dyDescent="0.3">
      <c r="B153" s="34">
        <v>425814</v>
      </c>
      <c r="C153" s="56" t="s">
        <v>150</v>
      </c>
      <c r="D153" s="35"/>
      <c r="E153" s="35"/>
      <c r="F153" s="35"/>
      <c r="G153" s="35"/>
      <c r="H153" s="36"/>
      <c r="I153" s="76">
        <v>17000</v>
      </c>
      <c r="J153" s="54">
        <v>15663.63</v>
      </c>
      <c r="K153" s="38">
        <f t="shared" si="18"/>
        <v>92.138999999999996</v>
      </c>
      <c r="L153" s="366"/>
      <c r="M153" s="3"/>
      <c r="N153" s="3"/>
    </row>
    <row r="154" spans="2:14" ht="17.100000000000001" customHeight="1" x14ac:dyDescent="0.3">
      <c r="B154" s="108">
        <v>42589</v>
      </c>
      <c r="C154" s="71" t="s">
        <v>90</v>
      </c>
      <c r="D154" s="35"/>
      <c r="E154" s="71"/>
      <c r="F154" s="71"/>
      <c r="G154" s="71"/>
      <c r="H154" s="71"/>
      <c r="I154" s="208">
        <v>3000</v>
      </c>
      <c r="J154" s="112">
        <v>4230.7299999999996</v>
      </c>
      <c r="K154" s="111">
        <f t="shared" si="18"/>
        <v>141.02433333333332</v>
      </c>
      <c r="L154" s="363"/>
      <c r="M154" s="3"/>
      <c r="N154" s="3"/>
    </row>
    <row r="155" spans="2:14" ht="17.100000000000001" customHeight="1" x14ac:dyDescent="0.3">
      <c r="B155" s="108"/>
      <c r="C155" s="36"/>
      <c r="D155" s="71"/>
      <c r="E155" s="209"/>
      <c r="F155" s="209"/>
      <c r="G155" s="209"/>
      <c r="H155" s="209"/>
      <c r="I155" s="210"/>
      <c r="J155" s="210"/>
      <c r="K155" s="211"/>
      <c r="L155" s="368"/>
      <c r="M155" s="3"/>
      <c r="N155" s="274"/>
    </row>
    <row r="156" spans="2:14" ht="17.100000000000001" customHeight="1" x14ac:dyDescent="0.3">
      <c r="B156" s="34"/>
      <c r="C156" s="51" t="s">
        <v>91</v>
      </c>
      <c r="D156" s="209"/>
      <c r="E156" s="35"/>
      <c r="F156" s="35"/>
      <c r="G156" s="35"/>
      <c r="H156" s="36"/>
      <c r="I156" s="172">
        <f>SUM(I157:I168)</f>
        <v>176812.5</v>
      </c>
      <c r="J156" s="55">
        <f>SUM(J157:J168)</f>
        <v>188486.61</v>
      </c>
      <c r="K156" s="172">
        <f t="shared" ref="K156:K167" si="19">J156/I156*100</f>
        <v>106.60253658536585</v>
      </c>
      <c r="L156" s="371"/>
      <c r="M156" s="3"/>
      <c r="N156" s="3"/>
    </row>
    <row r="157" spans="2:14" ht="17.100000000000001" customHeight="1" x14ac:dyDescent="0.3">
      <c r="B157" s="284">
        <v>42591</v>
      </c>
      <c r="C157" s="35" t="s">
        <v>121</v>
      </c>
      <c r="D157" s="35"/>
      <c r="E157" s="35"/>
      <c r="F157" s="35"/>
      <c r="G157" s="35"/>
      <c r="H157" s="35"/>
      <c r="I157" s="76">
        <v>11000</v>
      </c>
      <c r="J157" s="54">
        <v>9452.14</v>
      </c>
      <c r="K157" s="111">
        <f t="shared" si="19"/>
        <v>85.928545454545443</v>
      </c>
      <c r="L157" s="369"/>
      <c r="M157" s="3"/>
      <c r="N157" s="3"/>
    </row>
    <row r="158" spans="2:14" ht="17.100000000000001" customHeight="1" x14ac:dyDescent="0.3">
      <c r="B158" s="34">
        <v>425911</v>
      </c>
      <c r="C158" s="35" t="s">
        <v>92</v>
      </c>
      <c r="D158" s="35"/>
      <c r="E158" s="35"/>
      <c r="F158" s="35"/>
      <c r="G158" s="35"/>
      <c r="H158" s="35"/>
      <c r="I158" s="76">
        <v>5500</v>
      </c>
      <c r="J158" s="54">
        <v>5287.5</v>
      </c>
      <c r="K158" s="38">
        <f t="shared" si="19"/>
        <v>96.136363636363626</v>
      </c>
      <c r="L158" s="366"/>
      <c r="M158" s="3"/>
      <c r="N158" s="3"/>
    </row>
    <row r="159" spans="2:14" ht="17.100000000000001" customHeight="1" x14ac:dyDescent="0.3">
      <c r="B159" s="34">
        <v>425912</v>
      </c>
      <c r="C159" s="35" t="s">
        <v>93</v>
      </c>
      <c r="D159" s="35"/>
      <c r="E159" s="35"/>
      <c r="F159" s="35"/>
      <c r="G159" s="35"/>
      <c r="H159" s="35"/>
      <c r="I159" s="76">
        <v>6000</v>
      </c>
      <c r="J159" s="54">
        <v>6080.14</v>
      </c>
      <c r="K159" s="38">
        <f t="shared" si="19"/>
        <v>101.33566666666667</v>
      </c>
      <c r="L159" s="366"/>
      <c r="M159" s="3"/>
      <c r="N159" s="3"/>
    </row>
    <row r="160" spans="2:14" ht="17.100000000000001" customHeight="1" x14ac:dyDescent="0.3">
      <c r="B160" s="34">
        <v>425913</v>
      </c>
      <c r="C160" s="35" t="s">
        <v>134</v>
      </c>
      <c r="D160" s="35"/>
      <c r="E160" s="35"/>
      <c r="F160" s="71"/>
      <c r="G160" s="35"/>
      <c r="H160" s="35"/>
      <c r="I160" s="76">
        <v>6500</v>
      </c>
      <c r="J160" s="54">
        <v>6518.75</v>
      </c>
      <c r="K160" s="38">
        <f t="shared" si="19"/>
        <v>100.28846153846153</v>
      </c>
      <c r="L160" s="366"/>
      <c r="M160" s="3"/>
      <c r="N160" s="3"/>
    </row>
    <row r="161" spans="2:14" s="274" customFormat="1" ht="16.95" customHeight="1" x14ac:dyDescent="0.3">
      <c r="B161" s="275">
        <v>425914</v>
      </c>
      <c r="C161" s="272" t="s">
        <v>94</v>
      </c>
      <c r="D161" s="272"/>
      <c r="E161" s="272"/>
      <c r="F161" s="359"/>
      <c r="G161" s="272"/>
      <c r="H161" s="272"/>
      <c r="I161" s="119">
        <v>0</v>
      </c>
      <c r="J161" s="204">
        <v>0</v>
      </c>
      <c r="K161" s="119">
        <v>0</v>
      </c>
      <c r="L161" s="363"/>
      <c r="N161" s="3"/>
    </row>
    <row r="162" spans="2:14" ht="17.100000000000001" customHeight="1" x14ac:dyDescent="0.3">
      <c r="B162" s="34">
        <v>425915</v>
      </c>
      <c r="C162" s="35" t="s">
        <v>95</v>
      </c>
      <c r="D162" s="35"/>
      <c r="E162" s="35"/>
      <c r="F162" s="35"/>
      <c r="G162" s="35"/>
      <c r="H162" s="36"/>
      <c r="I162" s="119">
        <v>1000</v>
      </c>
      <c r="J162" s="54">
        <v>1149.1300000000001</v>
      </c>
      <c r="K162" s="38">
        <f t="shared" si="19"/>
        <v>114.91300000000003</v>
      </c>
      <c r="L162" s="363"/>
      <c r="M162" s="3"/>
      <c r="N162" s="3"/>
    </row>
    <row r="163" spans="2:14" ht="17.100000000000001" customHeight="1" x14ac:dyDescent="0.3">
      <c r="B163" s="34">
        <v>425921</v>
      </c>
      <c r="C163" s="35" t="s">
        <v>129</v>
      </c>
      <c r="D163" s="35"/>
      <c r="E163" s="35"/>
      <c r="F163" s="35"/>
      <c r="G163" s="35"/>
      <c r="H163" s="36"/>
      <c r="I163" s="76">
        <v>85000</v>
      </c>
      <c r="J163" s="127">
        <v>98103.25</v>
      </c>
      <c r="K163" s="38">
        <f t="shared" si="19"/>
        <v>115.41558823529412</v>
      </c>
      <c r="L163" s="361"/>
      <c r="M163" s="3"/>
      <c r="N163" s="3"/>
    </row>
    <row r="164" spans="2:14" ht="17.100000000000001" customHeight="1" x14ac:dyDescent="0.3">
      <c r="B164" s="34">
        <v>425992</v>
      </c>
      <c r="C164" s="35" t="s">
        <v>130</v>
      </c>
      <c r="D164" s="35"/>
      <c r="E164" s="35"/>
      <c r="F164" s="35"/>
      <c r="G164" s="35"/>
      <c r="H164" s="36"/>
      <c r="I164" s="212">
        <v>27500</v>
      </c>
      <c r="J164" s="54">
        <v>27500</v>
      </c>
      <c r="K164" s="38">
        <f t="shared" si="19"/>
        <v>100</v>
      </c>
      <c r="L164" s="366"/>
      <c r="M164" s="3"/>
      <c r="N164" s="3"/>
    </row>
    <row r="165" spans="2:14" ht="17.100000000000001" customHeight="1" x14ac:dyDescent="0.3">
      <c r="B165" s="34">
        <v>425993</v>
      </c>
      <c r="C165" s="124" t="s">
        <v>123</v>
      </c>
      <c r="D165" s="35"/>
      <c r="E165" s="124"/>
      <c r="F165" s="124"/>
      <c r="G165" s="124"/>
      <c r="H165" s="124"/>
      <c r="I165" s="126">
        <v>2500</v>
      </c>
      <c r="J165" s="127">
        <v>2722.09</v>
      </c>
      <c r="K165" s="38">
        <f t="shared" si="19"/>
        <v>108.88360000000002</v>
      </c>
      <c r="L165" s="363"/>
      <c r="M165" s="3"/>
      <c r="N165" s="3"/>
    </row>
    <row r="166" spans="2:14" ht="17.100000000000001" customHeight="1" x14ac:dyDescent="0.3">
      <c r="B166" s="34">
        <v>425994</v>
      </c>
      <c r="C166" s="124" t="s">
        <v>128</v>
      </c>
      <c r="D166" s="124"/>
      <c r="E166" s="124"/>
      <c r="F166" s="124"/>
      <c r="G166" s="124"/>
      <c r="H166" s="124"/>
      <c r="I166" s="126">
        <v>29812.5</v>
      </c>
      <c r="J166" s="127">
        <v>29812.5</v>
      </c>
      <c r="K166" s="38">
        <f t="shared" si="19"/>
        <v>100</v>
      </c>
      <c r="L166" s="363"/>
      <c r="M166" s="3"/>
      <c r="N166" s="3"/>
    </row>
    <row r="167" spans="2:14" ht="17.100000000000001" customHeight="1" x14ac:dyDescent="0.3">
      <c r="B167" s="151">
        <v>425997</v>
      </c>
      <c r="C167" s="124" t="s">
        <v>151</v>
      </c>
      <c r="D167" s="124"/>
      <c r="E167" s="124"/>
      <c r="F167" s="124"/>
      <c r="G167" s="124"/>
      <c r="H167" s="124"/>
      <c r="I167" s="126">
        <v>2000</v>
      </c>
      <c r="J167" s="127">
        <v>1861.11</v>
      </c>
      <c r="K167" s="38">
        <f t="shared" si="19"/>
        <v>93.055499999999995</v>
      </c>
      <c r="L167" s="361"/>
      <c r="M167" s="3"/>
      <c r="N167" s="3"/>
    </row>
    <row r="168" spans="2:14" ht="17.100000000000001" customHeight="1" x14ac:dyDescent="0.3">
      <c r="B168" s="151"/>
      <c r="C168" s="124"/>
      <c r="D168" s="124"/>
      <c r="E168" s="124"/>
      <c r="F168" s="124"/>
      <c r="G168" s="124"/>
      <c r="H168" s="124"/>
      <c r="I168" s="126"/>
      <c r="J168" s="127"/>
      <c r="K168" s="38"/>
      <c r="L168" s="361"/>
      <c r="M168" s="3"/>
      <c r="N168" s="3"/>
    </row>
    <row r="169" spans="2:14" ht="17.100000000000001" customHeight="1" thickBot="1" x14ac:dyDescent="0.35">
      <c r="B169" s="282"/>
      <c r="C169" s="184" t="s">
        <v>184</v>
      </c>
      <c r="D169" s="184"/>
      <c r="E169" s="184"/>
      <c r="F169" s="184"/>
      <c r="G169" s="184"/>
      <c r="H169" s="184"/>
      <c r="I169" s="185">
        <f>SUM(I107+I113+I118+I124+I132+I135+I150+I156)</f>
        <v>434982.5</v>
      </c>
      <c r="J169" s="186">
        <f>SUM(J107+J113+J118+J124+J132+J135+J150+J156)</f>
        <v>452910.66</v>
      </c>
      <c r="K169" s="213">
        <f>J169/I169*100</f>
        <v>104.12158190272022</v>
      </c>
      <c r="L169" s="371"/>
      <c r="M169" s="3"/>
      <c r="N169" s="3"/>
    </row>
    <row r="170" spans="2:14" ht="17.100000000000001" customHeight="1" thickTop="1" thickBot="1" x14ac:dyDescent="0.35">
      <c r="B170" s="352"/>
      <c r="C170" s="214"/>
      <c r="E170" s="214"/>
      <c r="F170" s="214"/>
      <c r="G170" s="214"/>
      <c r="H170" s="214"/>
      <c r="I170" s="214"/>
      <c r="J170" s="215"/>
      <c r="K170" s="216"/>
      <c r="L170" s="370"/>
      <c r="M170" s="3"/>
      <c r="N170" s="3"/>
    </row>
    <row r="171" spans="2:14" ht="17.100000000000001" customHeight="1" thickBot="1" x14ac:dyDescent="0.35">
      <c r="B171" s="307"/>
      <c r="C171" s="217" t="s">
        <v>96</v>
      </c>
      <c r="D171" s="308"/>
      <c r="E171" s="140"/>
      <c r="F171" s="140"/>
      <c r="G171" s="140"/>
      <c r="H171" s="140"/>
      <c r="I171" s="75"/>
      <c r="J171" s="218"/>
      <c r="K171" s="219"/>
      <c r="L171" s="155"/>
      <c r="M171" s="3"/>
      <c r="N171" s="3"/>
    </row>
    <row r="172" spans="2:14" ht="17.100000000000001" customHeight="1" thickBot="1" x14ac:dyDescent="0.35">
      <c r="B172" s="102">
        <v>429</v>
      </c>
      <c r="C172" s="169" t="s">
        <v>155</v>
      </c>
      <c r="D172" s="140"/>
      <c r="E172" s="71"/>
      <c r="F172" s="71"/>
      <c r="G172" s="71"/>
      <c r="H172" s="181"/>
      <c r="I172" s="172">
        <f>SUM(I173:I174)</f>
        <v>268000</v>
      </c>
      <c r="J172" s="172">
        <f>SUM(J173:J174)</f>
        <v>260587.37</v>
      </c>
      <c r="K172" s="55">
        <f>J172/I172*100</f>
        <v>97.234093283582084</v>
      </c>
      <c r="L172" s="371"/>
      <c r="M172" s="3"/>
      <c r="N172" s="3"/>
    </row>
    <row r="173" spans="2:14" ht="17.100000000000001" customHeight="1" x14ac:dyDescent="0.3">
      <c r="B173" s="220">
        <v>42914</v>
      </c>
      <c r="C173" s="56" t="s">
        <v>124</v>
      </c>
      <c r="D173" s="71"/>
      <c r="E173" s="35"/>
      <c r="F173" s="35"/>
      <c r="G173" s="35"/>
      <c r="H173" s="36"/>
      <c r="I173" s="37">
        <v>268000</v>
      </c>
      <c r="J173" s="38">
        <v>260587.37</v>
      </c>
      <c r="K173" s="38">
        <f>J173/I173*100</f>
        <v>97.234093283582084</v>
      </c>
      <c r="L173" s="360"/>
      <c r="M173" s="3"/>
      <c r="N173" s="3"/>
    </row>
    <row r="174" spans="2:14" ht="17.100000000000001" customHeight="1" x14ac:dyDescent="0.3">
      <c r="B174" s="168"/>
      <c r="C174" s="22"/>
      <c r="D174" s="35"/>
      <c r="E174" s="22"/>
      <c r="F174" s="20"/>
      <c r="G174" s="20"/>
      <c r="H174" s="20"/>
      <c r="I174" s="221"/>
      <c r="J174" s="54"/>
      <c r="K174" s="38"/>
      <c r="L174" s="368"/>
      <c r="M174" s="3"/>
      <c r="N174" s="3"/>
    </row>
    <row r="175" spans="2:14" ht="17.100000000000001" customHeight="1" x14ac:dyDescent="0.3">
      <c r="B175" s="34"/>
      <c r="C175" s="173" t="s">
        <v>97</v>
      </c>
      <c r="D175" s="22"/>
      <c r="E175" s="35"/>
      <c r="F175" s="35"/>
      <c r="G175" s="35"/>
      <c r="H175" s="36"/>
      <c r="I175" s="172">
        <f>SUM(I176:I178)</f>
        <v>74000</v>
      </c>
      <c r="J175" s="55">
        <f>SUM(J176:J178)</f>
        <v>81126.679999999993</v>
      </c>
      <c r="K175" s="269">
        <f>J175/I175*100</f>
        <v>109.63064864864864</v>
      </c>
      <c r="L175" s="155"/>
      <c r="M175" s="3"/>
      <c r="N175" s="3"/>
    </row>
    <row r="176" spans="2:14" ht="17.100000000000001" customHeight="1" x14ac:dyDescent="0.3">
      <c r="B176" s="34">
        <v>429211</v>
      </c>
      <c r="C176" s="56" t="s">
        <v>98</v>
      </c>
      <c r="D176" s="35"/>
      <c r="E176" s="35"/>
      <c r="F176" s="35"/>
      <c r="G176" s="35"/>
      <c r="H176" s="36"/>
      <c r="I176" s="76">
        <v>38000</v>
      </c>
      <c r="J176" s="54">
        <v>37309.39</v>
      </c>
      <c r="K176" s="268">
        <f>J176/I176*100</f>
        <v>98.182605263157896</v>
      </c>
      <c r="L176" s="366"/>
      <c r="M176" s="3"/>
      <c r="N176" s="3"/>
    </row>
    <row r="177" spans="2:14" ht="17.100000000000001" customHeight="1" x14ac:dyDescent="0.3">
      <c r="B177" s="34">
        <v>429211</v>
      </c>
      <c r="C177" s="56" t="s">
        <v>127</v>
      </c>
      <c r="D177" s="35"/>
      <c r="E177" s="35"/>
      <c r="F177" s="35"/>
      <c r="G177" s="35"/>
      <c r="H177" s="36"/>
      <c r="I177" s="195">
        <v>0</v>
      </c>
      <c r="J177" s="196">
        <v>0</v>
      </c>
      <c r="K177" s="268">
        <v>0</v>
      </c>
      <c r="L177" s="383"/>
      <c r="M177" s="3"/>
      <c r="N177" s="3"/>
    </row>
    <row r="178" spans="2:14" ht="17.100000000000001" customHeight="1" x14ac:dyDescent="0.3">
      <c r="B178" s="34">
        <v>429213</v>
      </c>
      <c r="C178" s="56" t="s">
        <v>143</v>
      </c>
      <c r="D178" s="35"/>
      <c r="E178" s="35"/>
      <c r="F178" s="35"/>
      <c r="G178" s="35"/>
      <c r="H178" s="36"/>
      <c r="I178" s="32">
        <v>36000</v>
      </c>
      <c r="J178" s="222">
        <v>43817.29</v>
      </c>
      <c r="K178" s="268">
        <f>J178/I178*100</f>
        <v>121.71469444444445</v>
      </c>
      <c r="L178" s="368"/>
      <c r="M178" s="3"/>
      <c r="N178" s="3"/>
    </row>
    <row r="179" spans="2:14" ht="17.100000000000001" customHeight="1" x14ac:dyDescent="0.3">
      <c r="B179" s="34"/>
      <c r="C179" s="56"/>
      <c r="D179" s="35"/>
      <c r="E179" s="35"/>
      <c r="F179" s="35"/>
      <c r="G179" s="35"/>
      <c r="H179" s="36"/>
      <c r="I179" s="223"/>
      <c r="J179" s="224"/>
      <c r="K179" s="268"/>
      <c r="L179" s="368"/>
      <c r="M179" s="3"/>
      <c r="N179" s="3"/>
    </row>
    <row r="180" spans="2:14" ht="17.100000000000001" customHeight="1" x14ac:dyDescent="0.3">
      <c r="B180" s="34"/>
      <c r="C180" s="173" t="s">
        <v>99</v>
      </c>
      <c r="D180" s="35"/>
      <c r="E180" s="35"/>
      <c r="F180" s="35"/>
      <c r="G180" s="35"/>
      <c r="H180" s="36"/>
      <c r="I180" s="60">
        <f>SUM(I181:I186)</f>
        <v>8914.19</v>
      </c>
      <c r="J180" s="60">
        <f>SUM(J181:J186)</f>
        <v>6708.8099999999995</v>
      </c>
      <c r="K180" s="269">
        <f t="shared" ref="K180:K186" si="20">J180/I180*100</f>
        <v>75.25989461745823</v>
      </c>
      <c r="L180" s="384"/>
      <c r="M180" s="3"/>
      <c r="N180" s="3"/>
    </row>
    <row r="181" spans="2:14" ht="17.100000000000001" customHeight="1" x14ac:dyDescent="0.3">
      <c r="B181" s="34">
        <v>429311</v>
      </c>
      <c r="C181" s="35" t="s">
        <v>100</v>
      </c>
      <c r="D181" s="35"/>
      <c r="E181" s="35"/>
      <c r="F181" s="35"/>
      <c r="G181" s="35"/>
      <c r="H181" s="35"/>
      <c r="I181" s="76">
        <v>1327.23</v>
      </c>
      <c r="J181" s="54">
        <v>1327.23</v>
      </c>
      <c r="K181" s="268">
        <f t="shared" si="20"/>
        <v>100</v>
      </c>
      <c r="L181" s="363"/>
      <c r="M181" s="3"/>
      <c r="N181" s="3"/>
    </row>
    <row r="182" spans="2:14" ht="17.100000000000001" customHeight="1" x14ac:dyDescent="0.3">
      <c r="B182" s="34">
        <v>4293111</v>
      </c>
      <c r="C182" s="35" t="s">
        <v>101</v>
      </c>
      <c r="D182" s="35"/>
      <c r="E182" s="35"/>
      <c r="F182" s="35"/>
      <c r="G182" s="35"/>
      <c r="H182" s="35"/>
      <c r="I182" s="76">
        <v>80</v>
      </c>
      <c r="J182" s="54">
        <v>79.62</v>
      </c>
      <c r="K182" s="38">
        <f t="shared" si="20"/>
        <v>99.525000000000006</v>
      </c>
      <c r="L182" s="361"/>
      <c r="M182" s="3"/>
      <c r="N182" s="3"/>
    </row>
    <row r="183" spans="2:14" ht="17.100000000000001" customHeight="1" x14ac:dyDescent="0.3">
      <c r="B183" s="34">
        <v>429312</v>
      </c>
      <c r="C183" s="71" t="s">
        <v>102</v>
      </c>
      <c r="D183" s="35"/>
      <c r="E183" s="71"/>
      <c r="F183" s="71"/>
      <c r="G183" s="71"/>
      <c r="H183" s="71"/>
      <c r="I183" s="208">
        <v>1500</v>
      </c>
      <c r="J183" s="112">
        <v>1500</v>
      </c>
      <c r="K183" s="38">
        <f t="shared" si="20"/>
        <v>100</v>
      </c>
      <c r="L183" s="361"/>
      <c r="M183" s="3"/>
      <c r="N183" s="3"/>
    </row>
    <row r="184" spans="2:14" ht="17.100000000000001" customHeight="1" x14ac:dyDescent="0.3">
      <c r="B184" s="34">
        <v>429321</v>
      </c>
      <c r="C184" s="35" t="s">
        <v>103</v>
      </c>
      <c r="D184" s="71"/>
      <c r="E184" s="35"/>
      <c r="F184" s="35"/>
      <c r="G184" s="35"/>
      <c r="H184" s="35"/>
      <c r="I184" s="76">
        <v>3006.96</v>
      </c>
      <c r="J184" s="54">
        <v>3006.96</v>
      </c>
      <c r="K184" s="38">
        <f t="shared" si="20"/>
        <v>100</v>
      </c>
      <c r="L184" s="363"/>
      <c r="M184" s="3"/>
      <c r="N184" s="3"/>
    </row>
    <row r="185" spans="2:14" ht="17.100000000000001" customHeight="1" x14ac:dyDescent="0.3">
      <c r="B185" s="108">
        <v>429322</v>
      </c>
      <c r="C185" s="56" t="s">
        <v>104</v>
      </c>
      <c r="D185" s="35"/>
      <c r="E185" s="124"/>
      <c r="F185" s="124"/>
      <c r="G185" s="124"/>
      <c r="H185" s="124"/>
      <c r="I185" s="212">
        <v>2000</v>
      </c>
      <c r="J185" s="54">
        <v>0</v>
      </c>
      <c r="K185" s="38">
        <f t="shared" si="20"/>
        <v>0</v>
      </c>
      <c r="L185" s="361"/>
      <c r="M185" s="3"/>
      <c r="N185" s="3"/>
    </row>
    <row r="186" spans="2:14" ht="17.100000000000001" customHeight="1" x14ac:dyDescent="0.3">
      <c r="B186" s="34">
        <v>42942</v>
      </c>
      <c r="C186" s="56" t="s">
        <v>105</v>
      </c>
      <c r="D186" s="124"/>
      <c r="E186" s="35"/>
      <c r="F186" s="35"/>
      <c r="G186" s="35"/>
      <c r="H186" s="57"/>
      <c r="I186" s="54">
        <v>1000</v>
      </c>
      <c r="J186" s="127">
        <v>795</v>
      </c>
      <c r="K186" s="38">
        <f t="shared" si="20"/>
        <v>79.5</v>
      </c>
      <c r="L186" s="361"/>
      <c r="M186" s="3"/>
      <c r="N186" s="3"/>
    </row>
    <row r="187" spans="2:14" ht="17.100000000000001" customHeight="1" x14ac:dyDescent="0.3">
      <c r="B187" s="34"/>
      <c r="C187" s="72"/>
      <c r="D187" s="35"/>
      <c r="E187" s="72"/>
      <c r="F187" s="72"/>
      <c r="G187" s="72"/>
      <c r="H187" s="225"/>
      <c r="I187" s="226"/>
      <c r="J187" s="54"/>
      <c r="K187" s="38"/>
      <c r="L187" s="368"/>
      <c r="M187" s="3"/>
      <c r="N187" s="3"/>
    </row>
    <row r="188" spans="2:14" ht="17.100000000000001" customHeight="1" thickBot="1" x14ac:dyDescent="0.35">
      <c r="B188" s="227"/>
      <c r="C188" s="184" t="s">
        <v>185</v>
      </c>
      <c r="D188" s="184"/>
      <c r="E188" s="184"/>
      <c r="F188" s="184"/>
      <c r="G188" s="184"/>
      <c r="H188" s="184"/>
      <c r="I188" s="185">
        <f>SUM(I175+I180+I172)</f>
        <v>350914.19</v>
      </c>
      <c r="J188" s="186">
        <f>SUM(J172+J175+J180)</f>
        <v>348422.86</v>
      </c>
      <c r="K188" s="228">
        <f>J188/I188*100</f>
        <v>99.290045808634858</v>
      </c>
      <c r="L188" s="371"/>
      <c r="M188" s="3"/>
      <c r="N188" s="3"/>
    </row>
    <row r="189" spans="2:14" ht="17.100000000000001" customHeight="1" thickTop="1" thickBot="1" x14ac:dyDescent="0.35">
      <c r="B189" s="229">
        <v>42</v>
      </c>
      <c r="C189" s="230" t="s">
        <v>172</v>
      </c>
      <c r="D189" s="184"/>
      <c r="E189" s="184"/>
      <c r="F189" s="184"/>
      <c r="G189" s="184"/>
      <c r="H189" s="231"/>
      <c r="I189" s="185">
        <f>SUM(I59+I91+I105+I169+I188)</f>
        <v>1081996.69</v>
      </c>
      <c r="J189" s="186">
        <f>SUM(J59+J91+J105+J169+J188)</f>
        <v>1083851.69</v>
      </c>
      <c r="K189" s="232">
        <f>J189/I189*100</f>
        <v>100.17144229895933</v>
      </c>
      <c r="L189" s="371"/>
      <c r="M189" s="3"/>
      <c r="N189" s="3"/>
    </row>
    <row r="190" spans="2:14" ht="17.100000000000001" customHeight="1" thickTop="1" thickBot="1" x14ac:dyDescent="0.35">
      <c r="B190" s="312"/>
      <c r="C190" s="314"/>
      <c r="D190" s="306"/>
      <c r="E190" s="316"/>
      <c r="F190" s="316"/>
      <c r="G190" s="316"/>
      <c r="H190" s="316"/>
      <c r="I190" s="319"/>
      <c r="J190" s="320"/>
      <c r="K190" s="216"/>
      <c r="L190" s="368"/>
      <c r="M190" s="3"/>
      <c r="N190" s="3"/>
    </row>
    <row r="191" spans="2:14" ht="17.100000000000001" customHeight="1" x14ac:dyDescent="0.3">
      <c r="B191" s="311">
        <v>43</v>
      </c>
      <c r="C191" s="313" t="s">
        <v>136</v>
      </c>
      <c r="D191" s="315"/>
      <c r="E191" s="290"/>
      <c r="F191" s="290"/>
      <c r="G191" s="290"/>
      <c r="H191" s="291"/>
      <c r="I191" s="317">
        <v>15545.92</v>
      </c>
      <c r="J191" s="317">
        <v>30439.06</v>
      </c>
      <c r="K191" s="318">
        <f>J191/I191*100</f>
        <v>195.80095613511457</v>
      </c>
      <c r="L191" s="376"/>
      <c r="M191" s="3"/>
      <c r="N191" s="3"/>
    </row>
    <row r="192" spans="2:14" ht="17.100000000000001" customHeight="1" x14ac:dyDescent="0.3">
      <c r="B192" s="348"/>
      <c r="C192" s="72"/>
      <c r="D192" s="309"/>
      <c r="E192" s="72"/>
      <c r="F192" s="72"/>
      <c r="G192" s="72"/>
      <c r="H192" s="72"/>
      <c r="I192" s="179"/>
      <c r="J192" s="206"/>
      <c r="K192" s="38"/>
      <c r="L192" s="362"/>
      <c r="M192" s="3"/>
      <c r="N192" s="3"/>
    </row>
    <row r="193" spans="1:14" ht="17.100000000000001" customHeight="1" x14ac:dyDescent="0.3">
      <c r="B193" s="233"/>
      <c r="C193" s="140" t="s">
        <v>106</v>
      </c>
      <c r="D193" s="72"/>
      <c r="E193" s="140"/>
      <c r="F193" s="140"/>
      <c r="G193" s="140"/>
      <c r="H193" s="140"/>
      <c r="I193" s="172">
        <f>SUM(I194:I197)</f>
        <v>10000</v>
      </c>
      <c r="J193" s="172">
        <f>SUM(J194:J197)</f>
        <v>10486.08</v>
      </c>
      <c r="K193" s="55">
        <f>J193/I193*100</f>
        <v>104.8608</v>
      </c>
      <c r="L193" s="155"/>
      <c r="M193" s="3"/>
      <c r="N193" s="3"/>
    </row>
    <row r="194" spans="1:14" ht="17.100000000000001" customHeight="1" x14ac:dyDescent="0.3">
      <c r="B194" s="168"/>
      <c r="C194" s="116" t="s">
        <v>107</v>
      </c>
      <c r="D194" s="140"/>
      <c r="E194" s="116"/>
      <c r="F194" s="116"/>
      <c r="G194" s="116"/>
      <c r="H194" s="116"/>
      <c r="I194" s="37">
        <v>0</v>
      </c>
      <c r="J194" s="234">
        <v>0</v>
      </c>
      <c r="K194" s="38">
        <v>0</v>
      </c>
      <c r="L194" s="385"/>
      <c r="M194" s="3"/>
      <c r="N194" s="3"/>
    </row>
    <row r="195" spans="1:14" ht="17.100000000000001" customHeight="1" x14ac:dyDescent="0.3">
      <c r="B195" s="144">
        <v>44</v>
      </c>
      <c r="C195" s="169" t="s">
        <v>108</v>
      </c>
      <c r="D195" s="116"/>
      <c r="E195" s="71"/>
      <c r="F195" s="71"/>
      <c r="G195" s="71"/>
      <c r="H195" s="181"/>
      <c r="I195" s="76">
        <v>0</v>
      </c>
      <c r="J195" s="127">
        <v>0</v>
      </c>
      <c r="K195" s="38">
        <v>0</v>
      </c>
      <c r="L195" s="361"/>
      <c r="M195" s="3"/>
      <c r="N195" s="3"/>
    </row>
    <row r="196" spans="1:14" ht="17.100000000000001" customHeight="1" x14ac:dyDescent="0.3">
      <c r="B196" s="115">
        <v>443</v>
      </c>
      <c r="C196" s="56"/>
      <c r="D196" s="71"/>
      <c r="E196" s="20"/>
      <c r="F196" s="35"/>
      <c r="G196" s="35"/>
      <c r="H196" s="35"/>
      <c r="I196" s="197"/>
      <c r="J196" s="235"/>
      <c r="K196" s="38"/>
      <c r="L196" s="368"/>
      <c r="M196" s="3"/>
      <c r="N196" s="3"/>
    </row>
    <row r="197" spans="1:14" ht="17.100000000000001" customHeight="1" thickBot="1" x14ac:dyDescent="0.35">
      <c r="B197" s="108">
        <v>4431121</v>
      </c>
      <c r="C197" s="56" t="s">
        <v>109</v>
      </c>
      <c r="D197" s="35"/>
      <c r="E197" s="35"/>
      <c r="F197" s="35"/>
      <c r="G197" s="35"/>
      <c r="H197" s="35"/>
      <c r="I197" s="37">
        <v>10000</v>
      </c>
      <c r="J197" s="127">
        <v>10486.08</v>
      </c>
      <c r="K197" s="38">
        <f>J197/I197*100</f>
        <v>104.8608</v>
      </c>
      <c r="L197" s="365"/>
      <c r="M197" s="3"/>
      <c r="N197" s="3"/>
    </row>
    <row r="198" spans="1:14" ht="17.100000000000001" customHeight="1" thickBot="1" x14ac:dyDescent="0.35">
      <c r="A198" s="399"/>
      <c r="B198" s="310">
        <v>44</v>
      </c>
      <c r="C198" s="236" t="s">
        <v>173</v>
      </c>
      <c r="D198" s="237"/>
      <c r="E198" s="238"/>
      <c r="F198" s="237"/>
      <c r="G198" s="184"/>
      <c r="H198" s="231"/>
      <c r="I198" s="239">
        <f>SUM(I195:I197)</f>
        <v>10000</v>
      </c>
      <c r="J198" s="185">
        <f>SUM(J195:J197)</f>
        <v>10486.08</v>
      </c>
      <c r="K198" s="186">
        <f>J198/I198*100</f>
        <v>104.8608</v>
      </c>
      <c r="L198" s="155"/>
      <c r="M198" s="401"/>
      <c r="N198" s="400"/>
    </row>
    <row r="199" spans="1:14" ht="4.95" customHeight="1" thickTop="1" x14ac:dyDescent="0.3">
      <c r="C199" s="154"/>
      <c r="E199" s="154"/>
      <c r="F199" s="154"/>
      <c r="G199" s="154"/>
      <c r="H199" s="154"/>
      <c r="I199" s="155"/>
      <c r="J199" s="155"/>
      <c r="K199" s="155"/>
      <c r="L199" s="155"/>
      <c r="M199" s="3"/>
      <c r="N199" s="274"/>
    </row>
    <row r="200" spans="1:14" ht="4.95" customHeight="1" thickBot="1" x14ac:dyDescent="0.35">
      <c r="C200" s="154"/>
      <c r="E200" s="154"/>
      <c r="F200" s="154"/>
      <c r="G200" s="154"/>
      <c r="H200" s="154"/>
      <c r="I200" s="155"/>
      <c r="J200" s="155"/>
      <c r="K200" s="155"/>
      <c r="L200" s="155"/>
      <c r="M200" s="3"/>
      <c r="N200" s="3"/>
    </row>
    <row r="201" spans="1:14" ht="17.100000000000001" customHeight="1" thickBot="1" x14ac:dyDescent="0.35">
      <c r="B201" s="298"/>
      <c r="C201" s="292" t="s">
        <v>110</v>
      </c>
      <c r="D201" s="324"/>
      <c r="E201" s="293"/>
      <c r="F201" s="293"/>
      <c r="G201" s="293"/>
      <c r="H201" s="294"/>
      <c r="I201" s="325"/>
      <c r="J201" s="326"/>
      <c r="K201" s="327"/>
      <c r="L201" s="372"/>
      <c r="M201" s="3"/>
      <c r="N201" s="3"/>
    </row>
    <row r="202" spans="1:14" ht="17.100000000000001" customHeight="1" thickBot="1" x14ac:dyDescent="0.35">
      <c r="A202" s="340"/>
      <c r="B202" s="343">
        <v>45</v>
      </c>
      <c r="C202" s="246" t="s">
        <v>111</v>
      </c>
      <c r="D202" s="293"/>
      <c r="E202" s="246"/>
      <c r="F202" s="246"/>
      <c r="G202" s="246"/>
      <c r="H202" s="246"/>
      <c r="I202" s="247"/>
      <c r="J202" s="247"/>
      <c r="K202" s="249"/>
      <c r="L202" s="362"/>
      <c r="M202" s="3"/>
      <c r="N202" s="3"/>
    </row>
    <row r="203" spans="1:14" ht="17.100000000000001" customHeight="1" x14ac:dyDescent="0.3">
      <c r="A203" s="340"/>
      <c r="B203" s="344">
        <v>451115</v>
      </c>
      <c r="C203" s="240" t="s">
        <v>112</v>
      </c>
      <c r="D203" s="140"/>
      <c r="E203" s="140"/>
      <c r="F203" s="140"/>
      <c r="G203" s="140"/>
      <c r="H203" s="140"/>
      <c r="I203" s="321">
        <v>36000</v>
      </c>
      <c r="J203" s="321">
        <v>36000</v>
      </c>
      <c r="K203" s="111">
        <f t="shared" ref="K203:K210" si="21">J203/I203*100</f>
        <v>100</v>
      </c>
      <c r="L203" s="361"/>
      <c r="M203" s="3"/>
      <c r="N203" s="3"/>
    </row>
    <row r="204" spans="1:14" ht="17.100000000000001" customHeight="1" x14ac:dyDescent="0.3">
      <c r="A204" s="340"/>
      <c r="B204" s="345">
        <v>451116</v>
      </c>
      <c r="C204" s="240" t="s">
        <v>113</v>
      </c>
      <c r="D204" s="140"/>
      <c r="E204" s="240"/>
      <c r="F204" s="240"/>
      <c r="G204" s="240"/>
      <c r="H204" s="240"/>
      <c r="I204" s="234">
        <v>5000</v>
      </c>
      <c r="J204" s="234">
        <v>7575</v>
      </c>
      <c r="K204" s="38">
        <f t="shared" si="21"/>
        <v>151.5</v>
      </c>
      <c r="L204" s="363"/>
      <c r="M204" s="3"/>
      <c r="N204" s="3"/>
    </row>
    <row r="205" spans="1:14" s="274" customFormat="1" ht="17.100000000000001" customHeight="1" x14ac:dyDescent="0.3">
      <c r="A205" s="347"/>
      <c r="B205" s="345">
        <v>451117</v>
      </c>
      <c r="C205" s="71" t="s">
        <v>146</v>
      </c>
      <c r="D205" s="240"/>
      <c r="E205" s="71"/>
      <c r="F205" s="71"/>
      <c r="G205" s="71"/>
      <c r="H205" s="71"/>
      <c r="I205" s="37">
        <v>5000</v>
      </c>
      <c r="J205" s="37">
        <v>5000</v>
      </c>
      <c r="K205" s="38">
        <f t="shared" si="21"/>
        <v>100</v>
      </c>
      <c r="L205" s="365"/>
      <c r="N205" s="3"/>
    </row>
    <row r="206" spans="1:14" ht="17.100000000000001" customHeight="1" x14ac:dyDescent="0.3">
      <c r="A206" s="340"/>
      <c r="B206" s="345">
        <v>451118</v>
      </c>
      <c r="C206" s="35" t="s">
        <v>154</v>
      </c>
      <c r="D206" s="71"/>
      <c r="E206" s="35"/>
      <c r="F206" s="35"/>
      <c r="G206" s="35"/>
      <c r="H206" s="35"/>
      <c r="I206" s="241">
        <v>25500</v>
      </c>
      <c r="J206" s="241">
        <v>28390.94</v>
      </c>
      <c r="K206" s="38">
        <f t="shared" si="21"/>
        <v>111.33701960784312</v>
      </c>
      <c r="L206" s="360"/>
      <c r="M206" s="3"/>
      <c r="N206" s="3"/>
    </row>
    <row r="207" spans="1:14" ht="17.100000000000001" customHeight="1" x14ac:dyDescent="0.3">
      <c r="A207" s="340"/>
      <c r="B207" s="345">
        <v>451119</v>
      </c>
      <c r="C207" s="272" t="s">
        <v>140</v>
      </c>
      <c r="D207" s="35"/>
      <c r="E207" s="272"/>
      <c r="F207" s="272"/>
      <c r="G207" s="272"/>
      <c r="H207" s="272"/>
      <c r="I207" s="149">
        <v>35000</v>
      </c>
      <c r="J207" s="241">
        <v>17820</v>
      </c>
      <c r="K207" s="205">
        <f t="shared" si="21"/>
        <v>50.914285714285711</v>
      </c>
      <c r="L207" s="360"/>
      <c r="M207" s="3"/>
      <c r="N207" s="3"/>
    </row>
    <row r="208" spans="1:14" ht="17.100000000000001" customHeight="1" x14ac:dyDescent="0.3">
      <c r="A208" s="340"/>
      <c r="B208" s="346">
        <v>451120</v>
      </c>
      <c r="C208" s="20" t="s">
        <v>147</v>
      </c>
      <c r="D208" s="272"/>
      <c r="E208" s="35"/>
      <c r="F208" s="56"/>
      <c r="G208" s="35"/>
      <c r="H208" s="35"/>
      <c r="I208" s="241">
        <v>15000</v>
      </c>
      <c r="J208" s="241">
        <v>15000</v>
      </c>
      <c r="K208" s="38">
        <v>100</v>
      </c>
      <c r="L208" s="365"/>
      <c r="M208" s="3"/>
      <c r="N208" s="3"/>
    </row>
    <row r="209" spans="1:14" ht="17.100000000000001" customHeight="1" x14ac:dyDescent="0.3">
      <c r="A209" s="340"/>
      <c r="B209" s="344">
        <v>451121</v>
      </c>
      <c r="C209" s="35" t="s">
        <v>174</v>
      </c>
      <c r="D209" s="35"/>
      <c r="E209" s="35"/>
      <c r="F209" s="35"/>
      <c r="G209" s="35"/>
      <c r="H209" s="35"/>
      <c r="I209" s="76">
        <v>1149.8499999999999</v>
      </c>
      <c r="J209" s="76">
        <v>1149.8499999999999</v>
      </c>
      <c r="K209" s="205">
        <f t="shared" si="21"/>
        <v>100</v>
      </c>
      <c r="L209" s="363"/>
      <c r="M209" s="3"/>
      <c r="N209" s="3"/>
    </row>
    <row r="210" spans="1:14" ht="17.100000000000001" customHeight="1" thickBot="1" x14ac:dyDescent="0.35">
      <c r="B210" s="328">
        <v>45</v>
      </c>
      <c r="C210" s="184" t="s">
        <v>187</v>
      </c>
      <c r="D210" s="184"/>
      <c r="E210" s="184"/>
      <c r="F210" s="184"/>
      <c r="G210" s="184"/>
      <c r="H210" s="231"/>
      <c r="I210" s="185">
        <f>SUM(I203:I209)</f>
        <v>122649.85</v>
      </c>
      <c r="J210" s="185">
        <f>SUM(J203:J209)</f>
        <v>110935.79000000001</v>
      </c>
      <c r="K210" s="213">
        <f t="shared" si="21"/>
        <v>90.449185221180457</v>
      </c>
      <c r="L210" s="371"/>
      <c r="M210" s="3"/>
      <c r="N210" s="3"/>
    </row>
    <row r="211" spans="1:14" ht="17.100000000000001" customHeight="1" thickTop="1" thickBot="1" x14ac:dyDescent="0.35">
      <c r="C211" s="22"/>
      <c r="D211" s="329"/>
      <c r="E211" s="22"/>
      <c r="F211" s="22"/>
      <c r="G211" s="22"/>
      <c r="H211" s="22"/>
      <c r="I211" s="242"/>
      <c r="J211" s="243"/>
      <c r="K211" s="244"/>
      <c r="L211" s="362"/>
      <c r="M211" s="3"/>
      <c r="N211" s="3"/>
    </row>
    <row r="212" spans="1:14" ht="17.100000000000001" customHeight="1" thickBot="1" x14ac:dyDescent="0.35">
      <c r="B212" s="323"/>
      <c r="C212" s="322" t="s">
        <v>114</v>
      </c>
      <c r="D212" s="22"/>
      <c r="E212" s="246"/>
      <c r="F212" s="246"/>
      <c r="G212" s="246"/>
      <c r="H212" s="246"/>
      <c r="I212" s="247"/>
      <c r="J212" s="248"/>
      <c r="K212" s="249"/>
      <c r="L212" s="362"/>
      <c r="M212" s="3"/>
      <c r="N212" s="3"/>
    </row>
    <row r="213" spans="1:14" ht="17.100000000000001" customHeight="1" thickBot="1" x14ac:dyDescent="0.35">
      <c r="B213" s="245"/>
      <c r="C213" s="140" t="s">
        <v>115</v>
      </c>
      <c r="D213" s="246"/>
      <c r="E213" s="140"/>
      <c r="F213" s="140"/>
      <c r="G213" s="140"/>
      <c r="H213" s="141"/>
      <c r="I213" s="179">
        <f>SUM(I214:I217)</f>
        <v>0</v>
      </c>
      <c r="J213" s="179">
        <f>SUM(J214:J217)</f>
        <v>0</v>
      </c>
      <c r="K213" s="111"/>
      <c r="L213" s="362"/>
      <c r="M213" s="3"/>
      <c r="N213" s="3"/>
    </row>
    <row r="214" spans="1:14" ht="17.100000000000001" customHeight="1" x14ac:dyDescent="0.3">
      <c r="B214" s="250">
        <v>46</v>
      </c>
      <c r="C214" s="109" t="s">
        <v>116</v>
      </c>
      <c r="D214" s="140"/>
      <c r="E214" s="71"/>
      <c r="F214" s="71"/>
      <c r="G214" s="71"/>
      <c r="H214" s="148"/>
      <c r="I214" s="73"/>
      <c r="J214" s="73"/>
      <c r="K214" s="38"/>
      <c r="L214" s="362"/>
      <c r="M214" s="3"/>
      <c r="N214" s="3"/>
    </row>
    <row r="215" spans="1:14" ht="17.100000000000001" customHeight="1" x14ac:dyDescent="0.3">
      <c r="B215" s="251"/>
      <c r="C215" s="56"/>
      <c r="D215" s="71"/>
      <c r="E215" s="35"/>
      <c r="F215" s="35"/>
      <c r="G215" s="35"/>
      <c r="H215" s="57"/>
      <c r="I215" s="76"/>
      <c r="J215" s="195"/>
      <c r="K215" s="38"/>
      <c r="L215" s="361"/>
      <c r="M215" s="3"/>
      <c r="N215" s="3"/>
    </row>
    <row r="216" spans="1:14" ht="17.100000000000001" customHeight="1" x14ac:dyDescent="0.3">
      <c r="B216" s="252">
        <v>46141</v>
      </c>
      <c r="C216" s="56" t="s">
        <v>117</v>
      </c>
      <c r="D216" s="35"/>
      <c r="E216" s="35"/>
      <c r="F216" s="35"/>
      <c r="G216" s="35"/>
      <c r="H216" s="57"/>
      <c r="I216" s="76">
        <v>0</v>
      </c>
      <c r="J216" s="76">
        <v>0</v>
      </c>
      <c r="K216" s="38"/>
      <c r="L216" s="361"/>
      <c r="M216" s="3"/>
      <c r="N216" s="3"/>
    </row>
    <row r="217" spans="1:14" ht="17.100000000000001" customHeight="1" x14ac:dyDescent="0.3">
      <c r="B217" s="253"/>
      <c r="C217" s="22"/>
      <c r="D217" s="35"/>
      <c r="E217" s="22"/>
      <c r="F217" s="22"/>
      <c r="G217" s="22"/>
      <c r="H217" s="68"/>
      <c r="I217" s="73"/>
      <c r="J217" s="254"/>
      <c r="K217" s="38"/>
      <c r="L217" s="362"/>
      <c r="M217" s="3"/>
      <c r="N217" s="3"/>
    </row>
    <row r="218" spans="1:14" ht="17.100000000000001" customHeight="1" x14ac:dyDescent="0.3">
      <c r="B218" s="108"/>
      <c r="C218" s="145" t="s">
        <v>118</v>
      </c>
      <c r="D218" s="22"/>
      <c r="E218" s="116"/>
      <c r="F218" s="116"/>
      <c r="G218" s="116"/>
      <c r="H218" s="146"/>
      <c r="I218" s="147">
        <f>SUM(I219:I226)</f>
        <v>131384.84</v>
      </c>
      <c r="J218" s="147">
        <f>SUM(J219:J226)</f>
        <v>143964.92000000001</v>
      </c>
      <c r="K218" s="55">
        <f>J218/I218*100</f>
        <v>109.57498597250644</v>
      </c>
      <c r="L218" s="384"/>
      <c r="M218" s="3"/>
      <c r="N218" s="3"/>
    </row>
    <row r="219" spans="1:14" ht="17.100000000000001" customHeight="1" x14ac:dyDescent="0.3">
      <c r="B219" s="50"/>
      <c r="C219" s="20"/>
      <c r="D219" s="116"/>
      <c r="E219" s="71"/>
      <c r="F219" s="71"/>
      <c r="G219" s="71"/>
      <c r="H219" s="148"/>
      <c r="I219" s="76"/>
      <c r="J219" s="32"/>
      <c r="K219" s="38"/>
      <c r="L219" s="361"/>
      <c r="M219" s="3"/>
      <c r="N219" s="274"/>
    </row>
    <row r="220" spans="1:14" ht="17.100000000000001" customHeight="1" x14ac:dyDescent="0.3">
      <c r="B220" s="34">
        <v>46231</v>
      </c>
      <c r="C220" s="56" t="s">
        <v>118</v>
      </c>
      <c r="D220" s="109"/>
      <c r="E220" s="35"/>
      <c r="F220" s="35"/>
      <c r="G220" s="35"/>
      <c r="H220" s="57"/>
      <c r="I220" s="76">
        <v>6635.27</v>
      </c>
      <c r="J220" s="195">
        <v>5266.6</v>
      </c>
      <c r="K220" s="268">
        <f t="shared" ref="K220:K225" si="22">J220/I220*100</f>
        <v>79.372806230944633</v>
      </c>
      <c r="L220" s="398"/>
      <c r="M220" s="397"/>
      <c r="N220" s="3"/>
    </row>
    <row r="221" spans="1:14" ht="17.100000000000001" customHeight="1" x14ac:dyDescent="0.3">
      <c r="B221" s="255">
        <v>462314</v>
      </c>
      <c r="C221" s="56" t="s">
        <v>166</v>
      </c>
      <c r="D221" s="35"/>
      <c r="E221" s="35"/>
      <c r="F221" s="35"/>
      <c r="G221" s="35"/>
      <c r="H221" s="57"/>
      <c r="I221" s="76">
        <v>23249.57</v>
      </c>
      <c r="J221" s="256">
        <v>23249.57</v>
      </c>
      <c r="K221" s="268">
        <f t="shared" si="22"/>
        <v>100</v>
      </c>
      <c r="L221" s="383"/>
      <c r="M221" s="397"/>
      <c r="N221" s="3"/>
    </row>
    <row r="222" spans="1:14" ht="17.100000000000001" customHeight="1" x14ac:dyDescent="0.3">
      <c r="B222" s="253">
        <v>462311</v>
      </c>
      <c r="C222" s="123" t="s">
        <v>148</v>
      </c>
      <c r="D222" s="35"/>
      <c r="E222" s="124"/>
      <c r="F222" s="124"/>
      <c r="G222" s="124"/>
      <c r="H222" s="57"/>
      <c r="I222" s="76">
        <v>55000</v>
      </c>
      <c r="J222" s="195">
        <v>60576.62</v>
      </c>
      <c r="K222" s="38">
        <f t="shared" si="22"/>
        <v>110.13930909090909</v>
      </c>
      <c r="L222" s="363"/>
      <c r="M222" s="3"/>
      <c r="N222" s="3"/>
    </row>
    <row r="223" spans="1:14" ht="17.100000000000001" customHeight="1" x14ac:dyDescent="0.3">
      <c r="B223" s="108">
        <v>46241</v>
      </c>
      <c r="C223" s="123" t="s">
        <v>149</v>
      </c>
      <c r="D223" s="124"/>
      <c r="E223" s="124"/>
      <c r="F223" s="124"/>
      <c r="G223" s="124"/>
      <c r="H223" s="125"/>
      <c r="I223" s="212">
        <v>18000</v>
      </c>
      <c r="J223" s="195">
        <v>21964.04</v>
      </c>
      <c r="K223" s="38">
        <f t="shared" si="22"/>
        <v>122.02244444444446</v>
      </c>
      <c r="L223" s="363"/>
      <c r="M223" s="3"/>
      <c r="N223" s="3"/>
    </row>
    <row r="224" spans="1:14" ht="17.100000000000001" customHeight="1" x14ac:dyDescent="0.3">
      <c r="B224" s="34">
        <v>46243</v>
      </c>
      <c r="C224" s="124" t="s">
        <v>156</v>
      </c>
      <c r="D224" s="124"/>
      <c r="E224" s="124"/>
      <c r="F224" s="124"/>
      <c r="G224" s="124"/>
      <c r="H224" s="125"/>
      <c r="I224" s="76">
        <v>3500</v>
      </c>
      <c r="J224" s="256">
        <v>2984.94</v>
      </c>
      <c r="K224" s="38">
        <f t="shared" si="22"/>
        <v>85.284000000000006</v>
      </c>
      <c r="L224" s="363"/>
      <c r="M224" s="3"/>
      <c r="N224" s="3"/>
    </row>
    <row r="225" spans="1:16" s="274" customFormat="1" ht="17.100000000000001" customHeight="1" x14ac:dyDescent="0.3">
      <c r="B225" s="34">
        <v>46245</v>
      </c>
      <c r="C225" s="124" t="s">
        <v>159</v>
      </c>
      <c r="D225" s="257"/>
      <c r="E225" s="124"/>
      <c r="F225" s="124"/>
      <c r="G225" s="124"/>
      <c r="H225" s="125"/>
      <c r="I225" s="76">
        <v>25000</v>
      </c>
      <c r="J225" s="258">
        <v>29923.15</v>
      </c>
      <c r="K225" s="38">
        <f t="shared" si="22"/>
        <v>119.69260000000001</v>
      </c>
      <c r="L225" s="363"/>
    </row>
    <row r="226" spans="1:16" ht="17.100000000000001" customHeight="1" x14ac:dyDescent="0.3">
      <c r="B226" s="151"/>
      <c r="C226" s="272"/>
      <c r="D226" s="124"/>
      <c r="E226" s="272"/>
      <c r="F226" s="272"/>
      <c r="G226" s="272"/>
      <c r="H226" s="281"/>
      <c r="I226" s="119"/>
      <c r="J226" s="76"/>
      <c r="K226" s="205"/>
      <c r="L226" s="366"/>
      <c r="M226" s="3"/>
      <c r="N226" s="3"/>
    </row>
    <row r="227" spans="1:16" ht="16.95" customHeight="1" x14ac:dyDescent="0.3">
      <c r="B227" s="280">
        <v>4631</v>
      </c>
      <c r="C227" s="72" t="s">
        <v>122</v>
      </c>
      <c r="D227" s="272"/>
      <c r="E227" s="72"/>
      <c r="F227" s="71"/>
      <c r="G227" s="71"/>
      <c r="H227" s="57"/>
      <c r="I227" s="259">
        <v>30472.7</v>
      </c>
      <c r="J227" s="206">
        <v>30472.7</v>
      </c>
      <c r="K227" s="55">
        <f>J227/I227*100</f>
        <v>100</v>
      </c>
      <c r="L227" s="384"/>
      <c r="M227" s="3"/>
      <c r="N227" s="3"/>
    </row>
    <row r="228" spans="1:16" ht="16.95" customHeight="1" x14ac:dyDescent="0.3">
      <c r="B228" s="280"/>
      <c r="C228" s="22"/>
      <c r="D228" s="278"/>
      <c r="E228" s="22"/>
      <c r="F228" s="20"/>
      <c r="G228" s="20"/>
      <c r="H228" s="125"/>
      <c r="I228" s="259"/>
      <c r="J228" s="288"/>
      <c r="K228" s="289"/>
      <c r="L228" s="362"/>
      <c r="M228" s="3"/>
    </row>
    <row r="229" spans="1:16" ht="17.100000000000001" customHeight="1" thickBot="1" x14ac:dyDescent="0.35">
      <c r="B229" s="183"/>
      <c r="C229" s="230" t="s">
        <v>114</v>
      </c>
      <c r="D229" s="184"/>
      <c r="E229" s="184"/>
      <c r="F229" s="184"/>
      <c r="G229" s="184"/>
      <c r="H229" s="260"/>
      <c r="I229" s="261">
        <f>SUM(I216+I218+I227)</f>
        <v>161857.54</v>
      </c>
      <c r="J229" s="261">
        <f>SUM(J216+J218+J227+J226)</f>
        <v>174437.62000000002</v>
      </c>
      <c r="K229" s="185">
        <f>J229/I229*100</f>
        <v>107.77231632211883</v>
      </c>
      <c r="L229" s="384"/>
      <c r="M229" s="3"/>
    </row>
    <row r="230" spans="1:16" ht="17.100000000000001" customHeight="1" thickTop="1" thickBot="1" x14ac:dyDescent="0.35">
      <c r="A230" s="340"/>
      <c r="C230" s="169"/>
      <c r="E230" s="22"/>
      <c r="F230" s="22"/>
      <c r="G230" s="22"/>
      <c r="H230" s="68"/>
      <c r="I230" s="73"/>
      <c r="J230" s="73"/>
      <c r="K230" s="49"/>
      <c r="L230" s="362"/>
      <c r="M230" s="3"/>
    </row>
    <row r="231" spans="1:16" ht="17.100000000000001" customHeight="1" thickBot="1" x14ac:dyDescent="0.35">
      <c r="A231" s="340"/>
      <c r="B231" s="341"/>
      <c r="C231" s="262" t="s">
        <v>119</v>
      </c>
      <c r="D231" s="262"/>
      <c r="E231" s="130"/>
      <c r="F231" s="131"/>
      <c r="G231" s="131"/>
      <c r="H231" s="263"/>
      <c r="I231" s="133">
        <f>SUM(I45+I189+I191+I198+I210+I229+I230+I59)</f>
        <v>1720600</v>
      </c>
      <c r="J231" s="133">
        <f>SUM(J45+J189+J191+J198+J210+J229+J230)</f>
        <v>1685971.6300000004</v>
      </c>
      <c r="K231" s="264">
        <f>J231/I231*100</f>
        <v>97.987424735557383</v>
      </c>
      <c r="L231" s="371"/>
      <c r="M231" s="3"/>
    </row>
    <row r="232" spans="1:16" ht="17.100000000000001" customHeight="1" thickBot="1" x14ac:dyDescent="0.35">
      <c r="A232" s="340"/>
      <c r="C232" s="330"/>
      <c r="E232" s="331"/>
      <c r="F232" s="331"/>
      <c r="G232" s="331"/>
      <c r="H232" s="332"/>
      <c r="I232" s="265"/>
      <c r="J232" s="265"/>
      <c r="K232" s="266"/>
      <c r="L232" s="155"/>
      <c r="M232" s="3"/>
    </row>
    <row r="233" spans="1:16" ht="17.100000000000001" customHeight="1" thickBot="1" x14ac:dyDescent="0.35">
      <c r="A233" s="340"/>
      <c r="B233" s="342"/>
      <c r="C233" s="129" t="s">
        <v>152</v>
      </c>
      <c r="D233" s="333"/>
      <c r="E233" s="334"/>
      <c r="F233" s="334"/>
      <c r="G233" s="334"/>
      <c r="H233" s="335"/>
      <c r="I233" s="133"/>
      <c r="J233" s="336">
        <f>SUM(J29-J231)</f>
        <v>-44010.550000000279</v>
      </c>
      <c r="K233" s="267"/>
      <c r="L233" s="386"/>
      <c r="M233" s="3"/>
    </row>
    <row r="234" spans="1:16" ht="17.100000000000001" customHeight="1" x14ac:dyDescent="0.3">
      <c r="B234" s="349"/>
      <c r="C234" s="13"/>
      <c r="D234" s="350"/>
      <c r="E234" s="11"/>
      <c r="F234" s="11"/>
      <c r="G234" s="11"/>
      <c r="H234" s="11"/>
      <c r="I234" s="12"/>
      <c r="J234" s="14"/>
      <c r="K234" s="15"/>
      <c r="L234" s="12"/>
      <c r="M234" s="12"/>
      <c r="P234" s="276"/>
    </row>
    <row r="235" spans="1:16" ht="17.100000000000001" customHeight="1" x14ac:dyDescent="0.25">
      <c r="B235" s="11"/>
      <c r="C235" s="11"/>
      <c r="D235" s="11"/>
      <c r="E235" s="11"/>
      <c r="F235" s="11"/>
      <c r="G235" s="11"/>
      <c r="H235" s="11"/>
      <c r="I235" s="12"/>
      <c r="J235" s="14"/>
      <c r="K235" s="15"/>
      <c r="L235" s="12"/>
      <c r="M235" s="12"/>
    </row>
    <row r="236" spans="1:16" ht="17.100000000000001" customHeight="1" x14ac:dyDescent="0.25">
      <c r="B236" s="391"/>
      <c r="D236" s="11"/>
      <c r="H236" s="3" t="s">
        <v>190</v>
      </c>
      <c r="I236" s="8"/>
      <c r="J236" s="8"/>
      <c r="K236" s="8"/>
    </row>
    <row r="237" spans="1:16" ht="17.100000000000001" customHeight="1" x14ac:dyDescent="0.25">
      <c r="B237" s="6"/>
      <c r="I237" s="8"/>
      <c r="K237" s="8"/>
    </row>
    <row r="238" spans="1:16" ht="17.100000000000001" customHeight="1" x14ac:dyDescent="0.25">
      <c r="B238" s="6"/>
      <c r="H238" s="3" t="s">
        <v>191</v>
      </c>
      <c r="I238" s="8"/>
      <c r="J238" s="9"/>
      <c r="K238" s="16"/>
    </row>
    <row r="239" spans="1:16" ht="16.95" customHeight="1" x14ac:dyDescent="0.25">
      <c r="B239" s="11"/>
      <c r="C239" s="4"/>
      <c r="E239" s="4"/>
      <c r="F239" s="4"/>
      <c r="G239" s="1"/>
      <c r="H239" s="9"/>
      <c r="I239" s="8"/>
      <c r="L239" s="3"/>
    </row>
    <row r="240" spans="1:16" ht="17.100000000000001" customHeight="1" x14ac:dyDescent="0.25">
      <c r="B240" s="11"/>
      <c r="C240" s="4"/>
      <c r="D240" s="4"/>
      <c r="E240" s="4"/>
      <c r="F240" s="4"/>
      <c r="G240" s="1"/>
      <c r="H240" s="9"/>
      <c r="I240" s="19"/>
      <c r="J240" s="19"/>
      <c r="K240" s="19"/>
      <c r="L240" s="19"/>
      <c r="M240" s="387"/>
    </row>
    <row r="241" spans="2:13" ht="17.100000000000001" customHeight="1" x14ac:dyDescent="0.25">
      <c r="B241" s="11"/>
      <c r="C241" s="1"/>
      <c r="D241" s="4"/>
      <c r="E241" s="1"/>
      <c r="F241" s="1"/>
      <c r="G241" s="1"/>
      <c r="H241" s="9"/>
      <c r="I241" s="8"/>
      <c r="J241" s="9"/>
      <c r="K241" s="17"/>
    </row>
    <row r="242" spans="2:13" ht="17.100000000000001" customHeight="1" x14ac:dyDescent="0.25">
      <c r="B242" s="11"/>
      <c r="C242" s="1"/>
      <c r="D242" s="1"/>
      <c r="E242" s="1"/>
      <c r="F242" s="1"/>
      <c r="G242" s="1"/>
      <c r="H242" s="9"/>
      <c r="I242" s="19"/>
      <c r="J242" s="19"/>
      <c r="K242" s="19"/>
      <c r="L242" s="19"/>
      <c r="M242" s="387"/>
    </row>
    <row r="243" spans="2:13" ht="17.100000000000001" customHeight="1" x14ac:dyDescent="0.25">
      <c r="B243" s="7"/>
      <c r="C243" s="1"/>
      <c r="D243" s="1"/>
      <c r="E243" s="1"/>
      <c r="F243" s="1"/>
      <c r="G243" s="1"/>
      <c r="H243" s="9"/>
      <c r="I243" s="8"/>
      <c r="J243" s="9"/>
      <c r="K243" s="8"/>
    </row>
    <row r="244" spans="2:13" ht="17.100000000000001" customHeight="1" x14ac:dyDescent="0.25">
      <c r="B244" s="7"/>
      <c r="C244" s="1"/>
      <c r="D244" s="1"/>
      <c r="E244" s="1"/>
      <c r="F244" s="1"/>
      <c r="G244" s="1"/>
      <c r="H244" s="9"/>
      <c r="I244" s="8"/>
      <c r="J244" s="9"/>
      <c r="K244" s="8"/>
    </row>
    <row r="245" spans="2:13" ht="17.100000000000001" customHeight="1" x14ac:dyDescent="0.25">
      <c r="B245" s="10"/>
      <c r="C245" s="1"/>
      <c r="D245" s="1"/>
      <c r="E245" s="1"/>
      <c r="F245" s="1"/>
      <c r="G245" s="1"/>
      <c r="H245" s="9"/>
      <c r="I245" s="8"/>
      <c r="J245" s="9"/>
      <c r="K245" s="8"/>
    </row>
    <row r="246" spans="2:13" ht="17.100000000000001" customHeight="1" x14ac:dyDescent="0.25">
      <c r="B246" s="10"/>
      <c r="C246" s="1"/>
      <c r="D246" s="1"/>
      <c r="E246" s="1"/>
      <c r="F246" s="1"/>
      <c r="G246" s="1"/>
      <c r="H246" s="9"/>
      <c r="I246" s="8"/>
      <c r="J246" s="9"/>
      <c r="K246" s="8"/>
    </row>
    <row r="247" spans="2:13" ht="17.100000000000001" customHeight="1" x14ac:dyDescent="0.25">
      <c r="B247" s="10"/>
      <c r="C247" s="10"/>
      <c r="D247" s="1"/>
      <c r="E247" s="1"/>
      <c r="F247" s="1"/>
      <c r="G247" s="1"/>
      <c r="H247" s="1"/>
      <c r="I247" s="8"/>
      <c r="J247" s="18"/>
      <c r="K247" s="8"/>
    </row>
    <row r="248" spans="2:13" ht="17.100000000000001" customHeight="1" x14ac:dyDescent="0.25">
      <c r="B248" s="10"/>
      <c r="C248" s="10"/>
      <c r="D248" s="1"/>
      <c r="E248" s="1"/>
      <c r="F248" s="1"/>
      <c r="G248" s="1"/>
      <c r="H248" s="1"/>
      <c r="I248" s="8"/>
      <c r="J248" s="18"/>
      <c r="K248" s="8"/>
    </row>
    <row r="249" spans="2:13" ht="17.100000000000001" customHeight="1" x14ac:dyDescent="0.25">
      <c r="B249" s="10"/>
      <c r="C249" s="10"/>
      <c r="D249" s="1"/>
      <c r="E249" s="1"/>
      <c r="F249" s="1"/>
      <c r="G249" s="1"/>
      <c r="H249" s="1"/>
      <c r="I249" s="8"/>
      <c r="J249" s="18"/>
      <c r="K249" s="8"/>
    </row>
    <row r="250" spans="2:13" ht="17.100000000000001" customHeight="1" x14ac:dyDescent="0.25">
      <c r="B250" s="10"/>
      <c r="C250" s="10"/>
      <c r="D250" s="1"/>
      <c r="E250" s="1"/>
      <c r="F250" s="1"/>
      <c r="G250" s="1"/>
      <c r="H250" s="1"/>
      <c r="I250" s="8"/>
      <c r="J250" s="18"/>
      <c r="K250" s="8"/>
    </row>
    <row r="251" spans="2:13" ht="17.100000000000001" customHeight="1" x14ac:dyDescent="0.25">
      <c r="B251" s="10"/>
      <c r="C251" s="10"/>
      <c r="D251" s="1"/>
      <c r="E251" s="1"/>
      <c r="F251" s="1"/>
      <c r="G251" s="1"/>
      <c r="H251" s="1"/>
      <c r="I251" s="8"/>
      <c r="J251" s="18"/>
      <c r="K251" s="8"/>
    </row>
    <row r="252" spans="2:13" ht="17.100000000000001" customHeight="1" x14ac:dyDescent="0.25">
      <c r="B252" s="10"/>
      <c r="C252" s="2"/>
      <c r="D252" s="1"/>
      <c r="E252" s="2"/>
      <c r="F252" s="2"/>
      <c r="G252" s="2"/>
      <c r="H252" s="5"/>
      <c r="I252" s="8"/>
      <c r="J252" s="5"/>
      <c r="K252" s="8"/>
    </row>
    <row r="253" spans="2:13" ht="17.100000000000001" customHeight="1" x14ac:dyDescent="0.25">
      <c r="B253" s="10"/>
      <c r="D253" s="2"/>
      <c r="I253" s="8"/>
      <c r="J253" s="8"/>
      <c r="K253" s="8"/>
    </row>
    <row r="254" spans="2:13" ht="17.100000000000001" customHeight="1" x14ac:dyDescent="0.25">
      <c r="B254" s="10"/>
      <c r="I254" s="8"/>
      <c r="J254" s="8"/>
      <c r="K254" s="8"/>
    </row>
    <row r="255" spans="2:13" ht="17.100000000000001" customHeight="1" x14ac:dyDescent="0.25">
      <c r="B255" s="10"/>
      <c r="I255" s="8"/>
      <c r="J255" s="8"/>
      <c r="K255" s="8"/>
    </row>
    <row r="256" spans="2:13" ht="17.100000000000001" customHeight="1" x14ac:dyDescent="0.25">
      <c r="B256" s="10"/>
      <c r="I256" s="8"/>
      <c r="J256" s="8"/>
      <c r="K256" s="8"/>
    </row>
    <row r="257" spans="2:11" ht="17.100000000000001" customHeight="1" x14ac:dyDescent="0.25">
      <c r="B257" s="10"/>
      <c r="I257" s="8"/>
      <c r="J257" s="8"/>
      <c r="K257" s="8"/>
    </row>
    <row r="258" spans="2:11" ht="17.100000000000001" customHeight="1" x14ac:dyDescent="0.25">
      <c r="B258" s="6"/>
      <c r="I258" s="8"/>
      <c r="J258" s="8"/>
      <c r="K258" s="8"/>
    </row>
  </sheetData>
  <mergeCells count="2">
    <mergeCell ref="B2:L2"/>
    <mergeCell ref="B3:L3"/>
  </mergeCells>
  <phoneticPr fontId="3" type="noConversion"/>
  <pageMargins left="0.74803149606299213" right="0.74803149606299213" top="0.98425196850393704" bottom="0.98425196850393704" header="0.51181102362204722" footer="0.51181102362204722"/>
  <pageSetup paperSize="8" scale="94" fitToHeight="0" orientation="portrait" r:id="rId1"/>
  <headerFooter alignWithMargins="0"/>
  <rowBreaks count="3" manualBreakCount="3">
    <brk id="60" max="12" man="1"/>
    <brk id="129" max="12" man="1"/>
    <brk id="198" max="12" man="1"/>
  </rowBreaks>
  <ignoredErrors>
    <ignoredError sqref="K33 K45 K37 K59 K64 K88 K91 K93 K105 K107 K113 K118 K124 K132 K135 K150 K156 K169 K172 K175 K180 K189 K193 K198 K210 K231 K24 K28 K21" formula="1"/>
    <ignoredError sqref="I2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IZVRSENJE 2024</vt:lpstr>
      <vt:lpstr>'IZVRSENJE 2024'!Print_Area</vt:lpstr>
    </vt:vector>
  </TitlesOfParts>
  <Company>komora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</dc:creator>
  <cp:lastModifiedBy>HKIG Vlasta Trupeljak</cp:lastModifiedBy>
  <cp:lastPrinted>2025-03-17T09:35:43Z</cp:lastPrinted>
  <dcterms:created xsi:type="dcterms:W3CDTF">2011-11-24T13:30:45Z</dcterms:created>
  <dcterms:modified xsi:type="dcterms:W3CDTF">2025-03-18T13:36:08Z</dcterms:modified>
</cp:coreProperties>
</file>