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sta\Documents\GRADEVINARI UPRAVNI ODBOR 2022_2026\27_UO_13_11_2025\"/>
    </mc:Choice>
  </mc:AlternateContent>
  <xr:revisionPtr revIDLastSave="0" documentId="13_ncr:1_{87F85E85-97C2-4271-AA45-0B9DDE8CC563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REBALANS 2024" sheetId="3" r:id="rId1"/>
  </sheets>
  <definedNames>
    <definedName name="_xlnm.Print_Area" localSheetId="0">'REBALANS 2024'!$A$1:$N$253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1" i="3" l="1"/>
  <c r="L41" i="3"/>
  <c r="K188" i="3"/>
  <c r="K76" i="3"/>
  <c r="K82" i="3"/>
  <c r="I27" i="3"/>
  <c r="I32" i="3"/>
  <c r="L20" i="3"/>
  <c r="J232" i="3" l="1"/>
  <c r="J242" i="3" s="1"/>
  <c r="J227" i="3"/>
  <c r="J224" i="3"/>
  <c r="J211" i="3"/>
  <c r="J192" i="3"/>
  <c r="J187" i="3"/>
  <c r="J184" i="3"/>
  <c r="J168" i="3"/>
  <c r="J162" i="3"/>
  <c r="J147" i="3"/>
  <c r="J144" i="3"/>
  <c r="J135" i="3"/>
  <c r="J128" i="3"/>
  <c r="J122" i="3"/>
  <c r="J115" i="3"/>
  <c r="J106" i="3"/>
  <c r="J100" i="3"/>
  <c r="J94" i="3"/>
  <c r="J70" i="3"/>
  <c r="J65" i="3"/>
  <c r="J46" i="3"/>
  <c r="J41" i="3"/>
  <c r="J37" i="3"/>
  <c r="J27" i="3"/>
  <c r="J24" i="3"/>
  <c r="J20" i="3"/>
  <c r="J14" i="3"/>
  <c r="J97" i="3" l="1"/>
  <c r="J32" i="3"/>
  <c r="J33" i="3" s="1"/>
  <c r="K24" i="3"/>
  <c r="J112" i="3"/>
  <c r="J181" i="3"/>
  <c r="J51" i="3"/>
  <c r="J200" i="3"/>
  <c r="J201" i="3" l="1"/>
  <c r="J244" i="3" s="1"/>
  <c r="J246" i="3" s="1"/>
  <c r="K91" i="3"/>
  <c r="L184" i="3"/>
  <c r="K132" i="3"/>
  <c r="L147" i="3"/>
  <c r="L192" i="3"/>
  <c r="L187" i="3"/>
  <c r="L168" i="3"/>
  <c r="L162" i="3"/>
  <c r="L128" i="3"/>
  <c r="L100" i="3"/>
  <c r="L106" i="3"/>
  <c r="L94" i="3"/>
  <c r="L70" i="3"/>
  <c r="L37" i="3"/>
  <c r="L24" i="3"/>
  <c r="K239" i="3"/>
  <c r="L224" i="3"/>
  <c r="L46" i="3"/>
  <c r="K234" i="3"/>
  <c r="K235" i="3"/>
  <c r="K236" i="3"/>
  <c r="K237" i="3"/>
  <c r="K238" i="3"/>
  <c r="K240" i="3"/>
  <c r="K133" i="3"/>
  <c r="L200" i="3" l="1"/>
  <c r="L32" i="3"/>
  <c r="L97" i="3"/>
  <c r="L112" i="3"/>
  <c r="L51" i="3"/>
  <c r="L14" i="3" l="1"/>
  <c r="I70" i="3"/>
  <c r="I41" i="3"/>
  <c r="K155" i="3"/>
  <c r="K223" i="3"/>
  <c r="I192" i="3"/>
  <c r="K130" i="3"/>
  <c r="L232" i="3"/>
  <c r="L227" i="3"/>
  <c r="L144" i="3"/>
  <c r="L135" i="3"/>
  <c r="L122" i="3"/>
  <c r="L115" i="3"/>
  <c r="L65" i="3"/>
  <c r="L242" i="3" l="1"/>
  <c r="L33" i="3"/>
  <c r="L181" i="3"/>
  <c r="L201" i="3" s="1"/>
  <c r="K58" i="3"/>
  <c r="K126" i="3"/>
  <c r="K61" i="3"/>
  <c r="K55" i="3"/>
  <c r="K177" i="3"/>
  <c r="I184" i="3"/>
  <c r="I232" i="3" l="1"/>
  <c r="I227" i="3"/>
  <c r="I224" i="3"/>
  <c r="K221" i="3"/>
  <c r="K220" i="3"/>
  <c r="K219" i="3"/>
  <c r="K218" i="3"/>
  <c r="K217" i="3"/>
  <c r="I211" i="3"/>
  <c r="K209" i="3"/>
  <c r="K203" i="3"/>
  <c r="K198" i="3"/>
  <c r="K197" i="3"/>
  <c r="K196" i="3"/>
  <c r="K195" i="3"/>
  <c r="K194" i="3"/>
  <c r="K193" i="3"/>
  <c r="K190" i="3"/>
  <c r="I187" i="3"/>
  <c r="K185" i="3"/>
  <c r="K179" i="3"/>
  <c r="K178" i="3"/>
  <c r="K176" i="3"/>
  <c r="K175" i="3"/>
  <c r="K174" i="3"/>
  <c r="K172" i="3"/>
  <c r="K171" i="3"/>
  <c r="K170" i="3"/>
  <c r="K169" i="3"/>
  <c r="I168" i="3"/>
  <c r="K166" i="3"/>
  <c r="K165" i="3"/>
  <c r="K164" i="3"/>
  <c r="K163" i="3"/>
  <c r="I162" i="3"/>
  <c r="K159" i="3"/>
  <c r="K158" i="3"/>
  <c r="K157" i="3"/>
  <c r="K153" i="3"/>
  <c r="K152" i="3"/>
  <c r="K151" i="3"/>
  <c r="K150" i="3"/>
  <c r="K149" i="3"/>
  <c r="I147" i="3"/>
  <c r="K145" i="3"/>
  <c r="I144" i="3"/>
  <c r="K140" i="3"/>
  <c r="K139" i="3"/>
  <c r="K138" i="3"/>
  <c r="K136" i="3"/>
  <c r="I135" i="3"/>
  <c r="I128" i="3"/>
  <c r="K125" i="3"/>
  <c r="K124" i="3"/>
  <c r="K123" i="3"/>
  <c r="I122" i="3"/>
  <c r="K120" i="3"/>
  <c r="K119" i="3"/>
  <c r="K118" i="3"/>
  <c r="K117" i="3"/>
  <c r="K116" i="3"/>
  <c r="I115" i="3"/>
  <c r="K111" i="3"/>
  <c r="K110" i="3"/>
  <c r="K108" i="3"/>
  <c r="K107" i="3"/>
  <c r="I106" i="3"/>
  <c r="K104" i="3"/>
  <c r="K103" i="3"/>
  <c r="K102" i="3"/>
  <c r="K101" i="3"/>
  <c r="I100" i="3"/>
  <c r="K96" i="3"/>
  <c r="K95" i="3"/>
  <c r="I94" i="3"/>
  <c r="K90" i="3"/>
  <c r="K89" i="3"/>
  <c r="K88" i="3"/>
  <c r="K86" i="3"/>
  <c r="K85" i="3"/>
  <c r="K83" i="3"/>
  <c r="K81" i="3"/>
  <c r="K80" i="3"/>
  <c r="K79" i="3"/>
  <c r="K78" i="3"/>
  <c r="K77" i="3"/>
  <c r="K75" i="3"/>
  <c r="K74" i="3"/>
  <c r="K73" i="3"/>
  <c r="K72" i="3"/>
  <c r="K71" i="3"/>
  <c r="K70" i="3"/>
  <c r="I65" i="3"/>
  <c r="K64" i="3"/>
  <c r="K63" i="3"/>
  <c r="K62" i="3"/>
  <c r="K60" i="3"/>
  <c r="K59" i="3"/>
  <c r="K57" i="3"/>
  <c r="K56" i="3"/>
  <c r="K47" i="3"/>
  <c r="I46" i="3"/>
  <c r="K44" i="3"/>
  <c r="K43" i="3"/>
  <c r="K38" i="3"/>
  <c r="I37" i="3"/>
  <c r="K30" i="3"/>
  <c r="K25" i="3"/>
  <c r="I20" i="3"/>
  <c r="K18" i="3"/>
  <c r="I14" i="3"/>
  <c r="K13" i="3"/>
  <c r="K12" i="3"/>
  <c r="I33" i="3" l="1"/>
  <c r="I242" i="3"/>
  <c r="K232" i="3"/>
  <c r="K32" i="3"/>
  <c r="K46" i="3"/>
  <c r="K65" i="3"/>
  <c r="K147" i="3"/>
  <c r="K168" i="3"/>
  <c r="I112" i="3"/>
  <c r="I51" i="3"/>
  <c r="K41" i="3"/>
  <c r="K192" i="3"/>
  <c r="K224" i="3"/>
  <c r="K14" i="3"/>
  <c r="K106" i="3"/>
  <c r="K135" i="3"/>
  <c r="K162" i="3"/>
  <c r="I181" i="3"/>
  <c r="K144" i="3"/>
  <c r="K37" i="3"/>
  <c r="I97" i="3"/>
  <c r="K128" i="3"/>
  <c r="K187" i="3"/>
  <c r="K94" i="3"/>
  <c r="K100" i="3"/>
  <c r="K115" i="3"/>
  <c r="K211" i="3"/>
  <c r="K20" i="3"/>
  <c r="K122" i="3"/>
  <c r="K242" i="3" l="1"/>
  <c r="K112" i="3"/>
  <c r="K33" i="3"/>
  <c r="K97" i="3"/>
  <c r="K181" i="3"/>
  <c r="K51" i="3"/>
  <c r="I200" i="3" l="1"/>
  <c r="K184" i="3"/>
  <c r="K200" i="3" l="1"/>
  <c r="I201" i="3"/>
  <c r="I244" i="3" l="1"/>
  <c r="K244" i="3" s="1"/>
  <c r="I256" i="3"/>
  <c r="K201" i="3"/>
  <c r="L244" i="3"/>
  <c r="L246" i="3" s="1"/>
  <c r="K27" i="3" l="1"/>
</calcChain>
</file>

<file path=xl/sharedStrings.xml><?xml version="1.0" encoding="utf-8"?>
<sst xmlns="http://schemas.openxmlformats.org/spreadsheetml/2006/main" count="215" uniqueCount="199">
  <si>
    <t>Konto</t>
  </si>
  <si>
    <t>Opis</t>
  </si>
  <si>
    <t>P R I H O D I</t>
  </si>
  <si>
    <t>PRIHODI OD ČLANARINA I UPISNINA</t>
  </si>
  <si>
    <t>Prihodi od članarina i članskih doprinosa</t>
  </si>
  <si>
    <t>Prihodi od upisnina</t>
  </si>
  <si>
    <t>PRIHODI OD IMOVINE</t>
  </si>
  <si>
    <t>Prihodi od financijske imovine</t>
  </si>
  <si>
    <t>KTA račun - REDOVNI</t>
  </si>
  <si>
    <t>Prihodi od zateznih kamata</t>
  </si>
  <si>
    <t>OSTALI PRIHODI</t>
  </si>
  <si>
    <t>PRIHODI OD IZDAVANJA JAVNIH ISPRAVA</t>
  </si>
  <si>
    <t>Prihodi od izdavanja javnih isprava</t>
  </si>
  <si>
    <t>Ostali nespomenuti prihodi</t>
  </si>
  <si>
    <t>Naplaćena otpisana potraživanja</t>
  </si>
  <si>
    <t>P R I H O D I   U K U P N O</t>
  </si>
  <si>
    <t>R A S H O D I</t>
  </si>
  <si>
    <t>RASHODI ZA ZAPOSLENE</t>
  </si>
  <si>
    <t>Plaće</t>
  </si>
  <si>
    <t>Plaće za zaposlene</t>
  </si>
  <si>
    <t>Ostali rashodi za zaposlene</t>
  </si>
  <si>
    <t>Otpremnine</t>
  </si>
  <si>
    <t>Naknade za bolest, invalidnost i smrtni slučaj</t>
  </si>
  <si>
    <t>Ostali nenavedeni rashodi za zaposlene</t>
  </si>
  <si>
    <t>Doprinosi na plaće</t>
  </si>
  <si>
    <t>zdravstveno osiguranje</t>
  </si>
  <si>
    <t>MATERIJALNI RASHODI</t>
  </si>
  <si>
    <t>Naknade troškova zaposlenima</t>
  </si>
  <si>
    <t>Dnevnice za služ. put u zemlji</t>
  </si>
  <si>
    <t>Dnevnice za služ. put u inozemstvo</t>
  </si>
  <si>
    <t>Nakn.za smještaj na služ.putu u zemlji</t>
  </si>
  <si>
    <t>Nakn.za smještaj na služ.putu u inozemstvu</t>
  </si>
  <si>
    <t>Nakn.za prijevoz na služ.putu u u zemlji</t>
  </si>
  <si>
    <t>Nakn.za prijevoz na služ.putu u u inozemstvu</t>
  </si>
  <si>
    <t>Ostali rashodi za službena putovanja</t>
  </si>
  <si>
    <t>Naknade za prijevoz na posao i s posla</t>
  </si>
  <si>
    <t>Seminari, savjetovanja i simpoziji</t>
  </si>
  <si>
    <t>Tečajevi i stručni ispiti</t>
  </si>
  <si>
    <t>Nakn. troš.članovima u predst.i izvrš.tijelima, povjeren.i sl.</t>
  </si>
  <si>
    <t>Naknade za rad</t>
  </si>
  <si>
    <t>Povjerenstvo za FINANCIJE</t>
  </si>
  <si>
    <t>Povjerenstvo za MEĐUNARODNU SURADNJU</t>
  </si>
  <si>
    <t>Povjerenstvo za PITANJA STRUKE</t>
  </si>
  <si>
    <t>VIJEĆE ZA SURADNJU SA SVEUČILIŠTIMA</t>
  </si>
  <si>
    <t>Povjerenstvo za NADZOR RADA ČLANOVA</t>
  </si>
  <si>
    <t xml:space="preserve">Odbori PODRUČNI </t>
  </si>
  <si>
    <t>Stegovna tijela</t>
  </si>
  <si>
    <t>Naknade za službena putovanja</t>
  </si>
  <si>
    <t>Nakn.za služ.putovanja u zemlji</t>
  </si>
  <si>
    <t>Nakn.za služ.putovanja u inozemstvu</t>
  </si>
  <si>
    <t>Rashodi za materijal i energiju</t>
  </si>
  <si>
    <t>Uredski materijal i ostali materijalni rashodi</t>
  </si>
  <si>
    <t>Uredski materijal - REDOVNI</t>
  </si>
  <si>
    <t>Literatura (knjige, časopisi, ....)</t>
  </si>
  <si>
    <t>Mater.i sredstva za čišćenje i održavan.</t>
  </si>
  <si>
    <t>Ostali materijal za potrebe poslovanja</t>
  </si>
  <si>
    <t>Energija</t>
  </si>
  <si>
    <t>Električna energija</t>
  </si>
  <si>
    <t>Topla voda (Grijanje - toplana)</t>
  </si>
  <si>
    <t>Sitni inventar</t>
  </si>
  <si>
    <t>Ostala oprema</t>
  </si>
  <si>
    <t>Rashodi za usluge</t>
  </si>
  <si>
    <t>Usluge telefona, pošte i prijevoza</t>
  </si>
  <si>
    <t>Usluge MOBITELA (Vip)</t>
  </si>
  <si>
    <t>Poštarina - REDOVNI</t>
  </si>
  <si>
    <t>Usluge prijevoza (rent-a-car, taxi i sl.)</t>
  </si>
  <si>
    <t>Usluge tekućeg i investicijskog održavanja</t>
  </si>
  <si>
    <t>Održav. opreme za umnožav. (fotokopirka)</t>
  </si>
  <si>
    <t>Usluge održavanja samoposlužnih aparata (voda, kava i sl.)</t>
  </si>
  <si>
    <t>Ost.usl.tekućeg i investicijskog održav. (klima, …)</t>
  </si>
  <si>
    <t>Usluge promidžbe i informiranja</t>
  </si>
  <si>
    <t>Elektronski medij</t>
  </si>
  <si>
    <t>Tisak</t>
  </si>
  <si>
    <t>Izložbeni prostor na sajmu</t>
  </si>
  <si>
    <t>Promidžbeni materijal</t>
  </si>
  <si>
    <t>Ostale usluge promidžbe i informiranja</t>
  </si>
  <si>
    <t>Komunalne usluge</t>
  </si>
  <si>
    <t>Deratizacija i dezinsekcija</t>
  </si>
  <si>
    <t xml:space="preserve">Usluge čišćenja, pranja i sl. </t>
  </si>
  <si>
    <t>Ostale usluge - pretplata HRT</t>
  </si>
  <si>
    <t>CHROMOS-zgrada</t>
  </si>
  <si>
    <t>Zakupnine i najamnine</t>
  </si>
  <si>
    <t>Intelektualne i osobne usluge</t>
  </si>
  <si>
    <t>Usluge odvjetnika</t>
  </si>
  <si>
    <t>Usluge javnog bilježnika</t>
  </si>
  <si>
    <t>Studentski servis</t>
  </si>
  <si>
    <t>Računovodstvene usluge</t>
  </si>
  <si>
    <t>Prevoditeljske usluge</t>
  </si>
  <si>
    <t>Ostale intelektualne usluge</t>
  </si>
  <si>
    <t>Računalne usluge</t>
  </si>
  <si>
    <t>Ostale računalne usluge(e-porezna, vanjska pohrana)</t>
  </si>
  <si>
    <t>Ostale usluge</t>
  </si>
  <si>
    <t>Grafička priprema - oblikovanje</t>
  </si>
  <si>
    <t>Usluge tiska (knjige, letci i sl.)</t>
  </si>
  <si>
    <t>Usluge tiska (IMENICI Komore)</t>
  </si>
  <si>
    <t>Film i izrada fotografija</t>
  </si>
  <si>
    <t xml:space="preserve">Ostali nespomenuti rashodi </t>
  </si>
  <si>
    <t>Reprezentacija</t>
  </si>
  <si>
    <t>Reprezentacija (ugostiteljske usluge i sl.)</t>
  </si>
  <si>
    <t>Članarine</t>
  </si>
  <si>
    <t>Članarina HZN</t>
  </si>
  <si>
    <t>Članarina BMC</t>
  </si>
  <si>
    <t>Članarina ECCE</t>
  </si>
  <si>
    <t>Članarina ECEC</t>
  </si>
  <si>
    <t>Članarina WFOI</t>
  </si>
  <si>
    <t>KOTIZACIJE</t>
  </si>
  <si>
    <t>FINANCIJSKI RASHODI</t>
  </si>
  <si>
    <t>Ostali financijski rashodi</t>
  </si>
  <si>
    <t>Bankarske usluge i usluge platnog prometa</t>
  </si>
  <si>
    <t>Bankarske usluge</t>
  </si>
  <si>
    <t>DONACIJE</t>
  </si>
  <si>
    <t>Tekuće donacije</t>
  </si>
  <si>
    <t>Suizdavaštvo časopisa Građevinar</t>
  </si>
  <si>
    <t>Sufinanciranje knjiga - unapređenje struke</t>
  </si>
  <si>
    <t>OSTALI RASHODI</t>
  </si>
  <si>
    <t>Kazne, penali i naknade štete</t>
  </si>
  <si>
    <t>Naknade šteta pravnim i fizičkim osobama</t>
  </si>
  <si>
    <t>Ugov.kazne, sud.troškovi i ost.nakn.štet</t>
  </si>
  <si>
    <t>Ostali nespomenuti rashodi</t>
  </si>
  <si>
    <t>R A S H O D I   U K U P N O</t>
  </si>
  <si>
    <t>HRVATSKA KOMORA INŽENJERA GRAĐEVINARSTVA</t>
  </si>
  <si>
    <t>Plaće za prekovremeni rad</t>
  </si>
  <si>
    <t>Izrada pečata , iskaznica i ploča ureda</t>
  </si>
  <si>
    <t>Naknada za norme</t>
  </si>
  <si>
    <t>IIRS</t>
  </si>
  <si>
    <t xml:space="preserve">Premije obveznog osiguranja </t>
  </si>
  <si>
    <t>IZVRŠENJE</t>
  </si>
  <si>
    <t>% IZVRŠENJA</t>
  </si>
  <si>
    <t>Reprezentacija - Opatija (ugostiteljske usluge i sl.)</t>
  </si>
  <si>
    <t>Plenarna sjednica</t>
  </si>
  <si>
    <t xml:space="preserve">Troškovi održ.SKUPŠTNE HKIG </t>
  </si>
  <si>
    <t>KOLOS - STATUETE</t>
  </si>
  <si>
    <t>Centar za mirenje</t>
  </si>
  <si>
    <t xml:space="preserve"> UPRAVNI ODBOR,NADZORNI ODBOR</t>
  </si>
  <si>
    <t>Ostali prihodi</t>
  </si>
  <si>
    <t>Usluge tiska ostalo</t>
  </si>
  <si>
    <t>Autorski ugovori, UG o djelu</t>
  </si>
  <si>
    <t>RASHODI AMORTIZACIJA</t>
  </si>
  <si>
    <t>Povjerenstvo za dodjelu novčane pomoći</t>
  </si>
  <si>
    <t>Povjerenstvo za dodjelu nagrada studentima</t>
  </si>
  <si>
    <t>Neovisna revizija</t>
  </si>
  <si>
    <t>Stipendije studentima</t>
  </si>
  <si>
    <t>Računovodstveno savjetovanje</t>
  </si>
  <si>
    <t>Povjerenstvo za osiguranje</t>
  </si>
  <si>
    <t>Reprezentacija; PO</t>
  </si>
  <si>
    <t>Povjerenstvo za javnu nabavu</t>
  </si>
  <si>
    <t>Povjerenstvo za ZAKONODAV.</t>
  </si>
  <si>
    <t>Pomoć strukovnim udrugama</t>
  </si>
  <si>
    <t>Sabor HSGI</t>
  </si>
  <si>
    <t>Rashodi po odluci UO</t>
  </si>
  <si>
    <t>AKD</t>
  </si>
  <si>
    <t>Korisnička podrška  članova HKIG</t>
  </si>
  <si>
    <t>Čuvanje arhivske građe</t>
  </si>
  <si>
    <t>VIŠAK I MANJAK  PRIHODA NAD RASHODIMA</t>
  </si>
  <si>
    <t>Povjerenstvo za STANDARD USLUGA</t>
  </si>
  <si>
    <t>Pomoć članovima-Pravilnik o nov.pomoći</t>
  </si>
  <si>
    <t>PREMIJE OSIGURANJA</t>
  </si>
  <si>
    <t>Webinar i okrugli stol</t>
  </si>
  <si>
    <t>Prihodi od donacija</t>
  </si>
  <si>
    <t>Povjerenstvo za dodjelu nagrada KOLOS</t>
  </si>
  <si>
    <t>Stručna putovanja po PO</t>
  </si>
  <si>
    <t xml:space="preserve">Usluge dostave </t>
  </si>
  <si>
    <t xml:space="preserve">Održav. INFORMATIČKE OPREME </t>
  </si>
  <si>
    <t xml:space="preserve">Ažuriranje računalnih programa </t>
  </si>
  <si>
    <t xml:space="preserve">Ažuriranja WEB stranice  </t>
  </si>
  <si>
    <t xml:space="preserve"> </t>
  </si>
  <si>
    <t>Ostale zakupnine i najamnine (Područni odbori)</t>
  </si>
  <si>
    <t>Smjernice ,monografija</t>
  </si>
  <si>
    <t>Odbor za priznavanje stranih kvalifikacija</t>
  </si>
  <si>
    <t>REBALANS PRIHODI OD ČLANARINA I UPISNINA</t>
  </si>
  <si>
    <t>REBALANS PRIHODI OD IMOVINE</t>
  </si>
  <si>
    <t xml:space="preserve"> RASHODI ZA ZAPOSLENE</t>
  </si>
  <si>
    <t>PLAN  421</t>
  </si>
  <si>
    <t>PLAN  MATERIJALNI RASHODI</t>
  </si>
  <si>
    <t>PLAN FINANCIJSKI RASHODI</t>
  </si>
  <si>
    <t>Forum/CroCEE/vode</t>
  </si>
  <si>
    <t>Radna skupina za BIM</t>
  </si>
  <si>
    <t>Radna skupina za odnose s javnošću/e stranicu</t>
  </si>
  <si>
    <t>Povjerenstvoza izradu smjer.i priru.</t>
  </si>
  <si>
    <t>Povjerenstvo za revidente</t>
  </si>
  <si>
    <t>Usluge telefona  (OPTIKA - Iskon,DATABOX)</t>
  </si>
  <si>
    <t>UKUPNO 422</t>
  </si>
  <si>
    <t>UKUPNO 424</t>
  </si>
  <si>
    <t>UKUPNO  425</t>
  </si>
  <si>
    <t>UKUPNO  429</t>
  </si>
  <si>
    <t>REBALANS</t>
  </si>
  <si>
    <t>Komunalna. Naknada, Iznošenje i odvoz smeća</t>
  </si>
  <si>
    <t xml:space="preserve"> DONACIJE</t>
  </si>
  <si>
    <t>Sredstva od nagodbi</t>
  </si>
  <si>
    <t>KLASA:</t>
  </si>
  <si>
    <t>Predsjednica Hrvatske komore inženjera građevinarstva</t>
  </si>
  <si>
    <t>Nina Dražin Lovrec, dipl.ing.građ.</t>
  </si>
  <si>
    <t>URBROJ:      251-500-00-24-3</t>
  </si>
  <si>
    <t xml:space="preserve"> 025-02/24-01/4</t>
  </si>
  <si>
    <t>PLAN 2025</t>
  </si>
  <si>
    <t xml:space="preserve">Zagreb,      </t>
  </si>
  <si>
    <t>REBALANS 2025</t>
  </si>
  <si>
    <t>Rebalans  Plana prihoda i rashoda za 2025. godinu (13.10.2025)</t>
  </si>
  <si>
    <t>PLAN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</si>
</sst>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8"/>
      <name val="Arial"/>
      <family val="2"/>
      <charset val="238"/>
    </font>
    <font>
      <sz val="12"/>
      <name val="Tahoma"/>
      <family val="2"/>
      <charset val="238"/>
    </font>
    <font>
      <sz val="10"/>
      <name val="Arial"/>
      <family val="2"/>
      <charset val="238"/>
    </font>
    <font>
      <sz val="12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sz val="12"/>
      <color rgb="FFFF0000"/>
      <name val="Verdana"/>
      <family val="2"/>
    </font>
    <font>
      <b/>
      <sz val="12"/>
      <color theme="0"/>
      <name val="Verdana"/>
      <family val="2"/>
    </font>
    <font>
      <sz val="12"/>
      <color indexed="17"/>
      <name val="Verdana"/>
      <family val="2"/>
    </font>
    <font>
      <b/>
      <sz val="12"/>
      <color indexed="10"/>
      <name val="Verdana"/>
      <family val="2"/>
    </font>
    <font>
      <b/>
      <sz val="12"/>
      <color rgb="FF00B050"/>
      <name val="Verdana"/>
      <family val="2"/>
    </font>
    <font>
      <sz val="16"/>
      <name val="Tahoma"/>
      <family val="2"/>
      <charset val="238"/>
    </font>
    <font>
      <sz val="12"/>
      <color rgb="FFFF0000"/>
      <name val="Tahoma"/>
      <family val="2"/>
      <charset val="238"/>
    </font>
    <font>
      <b/>
      <sz val="12"/>
      <color rgb="FFFF0000"/>
      <name val="Verdana"/>
      <family val="2"/>
    </font>
    <font>
      <sz val="12"/>
      <color rgb="FF0070C0"/>
      <name val="Verdana"/>
      <family val="2"/>
    </font>
    <font>
      <sz val="12"/>
      <color rgb="FF0070C0"/>
      <name val="Tahoma"/>
      <family val="2"/>
      <charset val="238"/>
    </font>
    <font>
      <b/>
      <sz val="12"/>
      <color rgb="FF0070C0"/>
      <name val="Verdana"/>
      <family val="2"/>
    </font>
    <font>
      <sz val="12"/>
      <color rgb="FF0070C0"/>
      <name val="Verdana"/>
      <family val="2"/>
      <charset val="238"/>
    </font>
    <font>
      <b/>
      <sz val="12"/>
      <color rgb="FF0070C0"/>
      <name val="Tahoma"/>
      <family val="2"/>
    </font>
    <font>
      <b/>
      <sz val="12"/>
      <color rgb="FFFF0000"/>
      <name val="Tahoma"/>
      <family val="2"/>
    </font>
    <font>
      <sz val="12"/>
      <color theme="1"/>
      <name val="Verdana"/>
      <family val="2"/>
    </font>
    <font>
      <b/>
      <sz val="12"/>
      <name val="Tahoma"/>
      <family val="2"/>
    </font>
    <font>
      <sz val="12"/>
      <color rgb="FF002060"/>
      <name val="Verdana"/>
      <family val="2"/>
    </font>
    <font>
      <sz val="12"/>
      <color theme="4"/>
      <name val="Verdana"/>
      <family val="2"/>
    </font>
    <font>
      <sz val="12"/>
      <color theme="4"/>
      <name val="Tahoma"/>
      <family val="2"/>
      <charset val="238"/>
    </font>
    <font>
      <sz val="12"/>
      <name val="Verdana"/>
      <family val="2"/>
      <charset val="238"/>
    </font>
    <font>
      <sz val="12"/>
      <color rgb="FFFF0000"/>
      <name val="Verdan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7" borderId="79" applyNumberFormat="0" applyFont="0" applyAlignment="0" applyProtection="0"/>
  </cellStyleXfs>
  <cellXfs count="502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/>
    <xf numFmtId="0" fontId="4" fillId="2" borderId="0" xfId="0" applyFont="1" applyFill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2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left"/>
    </xf>
    <xf numFmtId="4" fontId="2" fillId="5" borderId="0" xfId="1" applyNumberFormat="1" applyFont="1" applyFill="1" applyBorder="1"/>
    <xf numFmtId="0" fontId="2" fillId="5" borderId="69" xfId="0" applyFont="1" applyFill="1" applyBorder="1" applyAlignment="1">
      <alignment horizontal="left"/>
    </xf>
    <xf numFmtId="4" fontId="2" fillId="5" borderId="0" xfId="0" applyNumberFormat="1" applyFont="1" applyFill="1"/>
    <xf numFmtId="4" fontId="4" fillId="5" borderId="0" xfId="1" applyNumberFormat="1" applyFont="1" applyFill="1" applyBorder="1"/>
    <xf numFmtId="4" fontId="4" fillId="5" borderId="0" xfId="0" applyNumberFormat="1" applyFont="1" applyFill="1" applyAlignment="1">
      <alignment horizontal="right"/>
    </xf>
    <xf numFmtId="4" fontId="4" fillId="5" borderId="0" xfId="0" applyNumberFormat="1" applyFont="1" applyFill="1"/>
    <xf numFmtId="4" fontId="2" fillId="2" borderId="0" xfId="0" applyNumberFormat="1" applyFont="1" applyFill="1"/>
    <xf numFmtId="4" fontId="4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4" fontId="7" fillId="0" borderId="0" xfId="0" applyNumberFormat="1" applyFont="1"/>
    <xf numFmtId="0" fontId="7" fillId="6" borderId="1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4" fontId="7" fillId="6" borderId="52" xfId="0" applyNumberFormat="1" applyFont="1" applyFill="1" applyBorder="1" applyAlignment="1">
      <alignment wrapText="1"/>
    </xf>
    <xf numFmtId="4" fontId="7" fillId="6" borderId="43" xfId="0" applyNumberFormat="1" applyFont="1" applyFill="1" applyBorder="1"/>
    <xf numFmtId="4" fontId="7" fillId="6" borderId="2" xfId="0" applyNumberFormat="1" applyFont="1" applyFill="1" applyBorder="1" applyAlignment="1">
      <alignment wrapText="1"/>
    </xf>
    <xf numFmtId="0" fontId="6" fillId="0" borderId="31" xfId="0" applyFont="1" applyBorder="1" applyAlignment="1">
      <alignment horizontal="left"/>
    </xf>
    <xf numFmtId="4" fontId="6" fillId="0" borderId="58" xfId="0" applyNumberFormat="1" applyFont="1" applyBorder="1"/>
    <xf numFmtId="4" fontId="6" fillId="0" borderId="18" xfId="0" applyNumberFormat="1" applyFont="1" applyBorder="1"/>
    <xf numFmtId="0" fontId="7" fillId="0" borderId="23" xfId="0" applyFont="1" applyBorder="1" applyAlignment="1">
      <alignment horizontal="left"/>
    </xf>
    <xf numFmtId="4" fontId="6" fillId="0" borderId="54" xfId="0" applyNumberFormat="1" applyFont="1" applyBorder="1"/>
    <xf numFmtId="4" fontId="6" fillId="0" borderId="53" xfId="0" applyNumberFormat="1" applyFont="1" applyBorder="1"/>
    <xf numFmtId="4" fontId="7" fillId="0" borderId="18" xfId="0" applyNumberFormat="1" applyFont="1" applyBorder="1"/>
    <xf numFmtId="0" fontId="6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4" fontId="6" fillId="0" borderId="63" xfId="1" applyNumberFormat="1" applyFont="1" applyFill="1" applyBorder="1"/>
    <xf numFmtId="4" fontId="6" fillId="0" borderId="27" xfId="1" applyNumberFormat="1" applyFont="1" applyFill="1" applyBorder="1"/>
    <xf numFmtId="0" fontId="7" fillId="4" borderId="33" xfId="0" applyFont="1" applyFill="1" applyBorder="1" applyAlignment="1">
      <alignment horizontal="left"/>
    </xf>
    <xf numFmtId="0" fontId="7" fillId="4" borderId="38" xfId="0" applyFont="1" applyFill="1" applyBorder="1"/>
    <xf numFmtId="0" fontId="7" fillId="4" borderId="34" xfId="0" applyFont="1" applyFill="1" applyBorder="1"/>
    <xf numFmtId="0" fontId="7" fillId="4" borderId="35" xfId="0" applyFont="1" applyFill="1" applyBorder="1"/>
    <xf numFmtId="4" fontId="7" fillId="4" borderId="46" xfId="0" applyNumberFormat="1" applyFont="1" applyFill="1" applyBorder="1" applyAlignment="1">
      <alignment horizontal="right"/>
    </xf>
    <xf numFmtId="4" fontId="7" fillId="4" borderId="27" xfId="1" applyNumberFormat="1" applyFont="1" applyFill="1" applyBorder="1"/>
    <xf numFmtId="0" fontId="7" fillId="0" borderId="4" xfId="0" applyFont="1" applyBorder="1" applyAlignment="1">
      <alignment horizontal="left"/>
    </xf>
    <xf numFmtId="4" fontId="7" fillId="0" borderId="9" xfId="0" applyNumberFormat="1" applyFont="1" applyBorder="1" applyAlignment="1">
      <alignment horizontal="right"/>
    </xf>
    <xf numFmtId="4" fontId="7" fillId="0" borderId="9" xfId="1" applyNumberFormat="1" applyFont="1" applyFill="1" applyBorder="1"/>
    <xf numFmtId="4" fontId="7" fillId="0" borderId="10" xfId="0" applyNumberFormat="1" applyFont="1" applyBorder="1" applyAlignment="1">
      <alignment horizontal="right"/>
    </xf>
    <xf numFmtId="4" fontId="7" fillId="0" borderId="10" xfId="1" applyNumberFormat="1" applyFont="1" applyFill="1" applyBorder="1"/>
    <xf numFmtId="0" fontId="7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27" xfId="0" applyFont="1" applyBorder="1"/>
    <xf numFmtId="4" fontId="6" fillId="0" borderId="8" xfId="0" applyNumberFormat="1" applyFont="1" applyBorder="1" applyAlignment="1">
      <alignment horizontal="right"/>
    </xf>
    <xf numFmtId="4" fontId="6" fillId="0" borderId="27" xfId="0" applyNumberFormat="1" applyFont="1" applyBorder="1" applyAlignment="1">
      <alignment horizontal="right"/>
    </xf>
    <xf numFmtId="4" fontId="7" fillId="0" borderId="27" xfId="1" applyNumberFormat="1" applyFont="1" applyFill="1" applyBorder="1"/>
    <xf numFmtId="0" fontId="6" fillId="0" borderId="11" xfId="0" applyFont="1" applyBorder="1"/>
    <xf numFmtId="0" fontId="6" fillId="0" borderId="27" xfId="0" applyFont="1" applyBorder="1"/>
    <xf numFmtId="4" fontId="6" fillId="0" borderId="8" xfId="1" applyNumberFormat="1" applyFont="1" applyFill="1" applyBorder="1"/>
    <xf numFmtId="4" fontId="7" fillId="0" borderId="8" xfId="0" applyNumberFormat="1" applyFont="1" applyBorder="1" applyAlignment="1">
      <alignment horizontal="right"/>
    </xf>
    <xf numFmtId="4" fontId="7" fillId="0" borderId="27" xfId="0" applyNumberFormat="1" applyFont="1" applyBorder="1" applyAlignment="1">
      <alignment horizontal="right"/>
    </xf>
    <xf numFmtId="0" fontId="7" fillId="4" borderId="73" xfId="0" applyFont="1" applyFill="1" applyBorder="1"/>
    <xf numFmtId="4" fontId="7" fillId="4" borderId="46" xfId="1" applyNumberFormat="1" applyFont="1" applyFill="1" applyBorder="1"/>
    <xf numFmtId="4" fontId="7" fillId="4" borderId="73" xfId="1" applyNumberFormat="1" applyFont="1" applyFill="1" applyBorder="1"/>
    <xf numFmtId="0" fontId="7" fillId="0" borderId="26" xfId="0" applyFont="1" applyBorder="1"/>
    <xf numFmtId="0" fontId="7" fillId="0" borderId="9" xfId="0" applyFont="1" applyBorder="1"/>
    <xf numFmtId="4" fontId="7" fillId="0" borderId="44" xfId="0" applyNumberFormat="1" applyFon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18" xfId="0" applyFont="1" applyBorder="1"/>
    <xf numFmtId="4" fontId="7" fillId="0" borderId="8" xfId="1" applyNumberFormat="1" applyFont="1" applyFill="1" applyBorder="1"/>
    <xf numFmtId="0" fontId="6" fillId="0" borderId="14" xfId="0" applyFont="1" applyBorder="1" applyAlignment="1">
      <alignment horizontal="left"/>
    </xf>
    <xf numFmtId="0" fontId="6" fillId="0" borderId="15" xfId="0" applyFont="1" applyBorder="1"/>
    <xf numFmtId="0" fontId="7" fillId="0" borderId="15" xfId="0" applyFont="1" applyBorder="1"/>
    <xf numFmtId="4" fontId="7" fillId="0" borderId="63" xfId="0" applyNumberFormat="1" applyFont="1" applyBorder="1" applyAlignment="1">
      <alignment horizontal="right"/>
    </xf>
    <xf numFmtId="0" fontId="7" fillId="0" borderId="7" xfId="0" applyFont="1" applyBorder="1"/>
    <xf numFmtId="4" fontId="7" fillId="0" borderId="53" xfId="1" applyNumberFormat="1" applyFont="1" applyFill="1" applyBorder="1"/>
    <xf numFmtId="4" fontId="6" fillId="0" borderId="63" xfId="0" applyNumberFormat="1" applyFont="1" applyBorder="1" applyAlignment="1">
      <alignment horizontal="right"/>
    </xf>
    <xf numFmtId="0" fontId="7" fillId="4" borderId="36" xfId="0" applyFont="1" applyFill="1" applyBorder="1" applyAlignment="1">
      <alignment horizontal="left"/>
    </xf>
    <xf numFmtId="0" fontId="7" fillId="4" borderId="42" xfId="0" applyFont="1" applyFill="1" applyBorder="1"/>
    <xf numFmtId="0" fontId="7" fillId="4" borderId="25" xfId="0" applyFont="1" applyFill="1" applyBorder="1"/>
    <xf numFmtId="0" fontId="7" fillId="4" borderId="37" xfId="0" applyFont="1" applyFill="1" applyBorder="1"/>
    <xf numFmtId="4" fontId="7" fillId="4" borderId="65" xfId="1" applyNumberFormat="1" applyFont="1" applyFill="1" applyBorder="1"/>
    <xf numFmtId="4" fontId="7" fillId="4" borderId="71" xfId="1" applyNumberFormat="1" applyFont="1" applyFill="1" applyBorder="1"/>
    <xf numFmtId="0" fontId="7" fillId="4" borderId="48" xfId="0" applyFont="1" applyFill="1" applyBorder="1" applyAlignment="1">
      <alignment horizontal="left"/>
    </xf>
    <xf numFmtId="0" fontId="7" fillId="4" borderId="49" xfId="0" applyFont="1" applyFill="1" applyBorder="1"/>
    <xf numFmtId="0" fontId="7" fillId="4" borderId="50" xfId="0" applyFont="1" applyFill="1" applyBorder="1"/>
    <xf numFmtId="0" fontId="7" fillId="4" borderId="45" xfId="0" applyFont="1" applyFill="1" applyBorder="1"/>
    <xf numFmtId="0" fontId="7" fillId="4" borderId="51" xfId="0" applyFont="1" applyFill="1" applyBorder="1"/>
    <xf numFmtId="4" fontId="7" fillId="4" borderId="76" xfId="1" applyNumberFormat="1" applyFont="1" applyFill="1" applyBorder="1"/>
    <xf numFmtId="4" fontId="7" fillId="4" borderId="18" xfId="1" applyNumberFormat="1" applyFont="1" applyFill="1" applyBorder="1"/>
    <xf numFmtId="0" fontId="7" fillId="0" borderId="66" xfId="0" applyFont="1" applyBorder="1" applyAlignment="1">
      <alignment horizontal="left"/>
    </xf>
    <xf numFmtId="4" fontId="7" fillId="0" borderId="68" xfId="0" applyNumberFormat="1" applyFont="1" applyBorder="1" applyAlignment="1">
      <alignment horizontal="right"/>
    </xf>
    <xf numFmtId="4" fontId="7" fillId="0" borderId="68" xfId="0" applyNumberFormat="1" applyFont="1" applyBorder="1"/>
    <xf numFmtId="4" fontId="7" fillId="0" borderId="68" xfId="1" applyNumberFormat="1" applyFont="1" applyFill="1" applyBorder="1"/>
    <xf numFmtId="0" fontId="7" fillId="2" borderId="4" xfId="0" applyFont="1" applyFill="1" applyBorder="1" applyAlignment="1">
      <alignment horizontal="left"/>
    </xf>
    <xf numFmtId="0" fontId="7" fillId="2" borderId="0" xfId="0" applyFont="1" applyFill="1"/>
    <xf numFmtId="0" fontId="6" fillId="2" borderId="0" xfId="0" applyFont="1" applyFill="1"/>
    <xf numFmtId="4" fontId="6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4" fontId="7" fillId="0" borderId="0" xfId="1" applyNumberFormat="1" applyFont="1" applyFill="1" applyBorder="1"/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/>
    <xf numFmtId="0" fontId="7" fillId="2" borderId="1" xfId="0" applyFont="1" applyFill="1" applyBorder="1" applyAlignment="1">
      <alignment horizontal="left"/>
    </xf>
    <xf numFmtId="0" fontId="7" fillId="2" borderId="39" xfId="0" applyFont="1" applyFill="1" applyBorder="1"/>
    <xf numFmtId="0" fontId="6" fillId="2" borderId="2" xfId="0" applyFont="1" applyFill="1" applyBorder="1"/>
    <xf numFmtId="0" fontId="6" fillId="2" borderId="43" xfId="0" applyFont="1" applyFill="1" applyBorder="1"/>
    <xf numFmtId="4" fontId="7" fillId="5" borderId="52" xfId="1" applyNumberFormat="1" applyFont="1" applyFill="1" applyBorder="1"/>
    <xf numFmtId="4" fontId="7" fillId="0" borderId="52" xfId="1" applyNumberFormat="1" applyFont="1" applyFill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4" fontId="6" fillId="5" borderId="53" xfId="0" applyNumberFormat="1" applyFont="1" applyFill="1" applyBorder="1" applyAlignment="1">
      <alignment horizontal="right"/>
    </xf>
    <xf numFmtId="4" fontId="6" fillId="0" borderId="10" xfId="1" applyNumberFormat="1" applyFont="1" applyFill="1" applyBorder="1"/>
    <xf numFmtId="4" fontId="6" fillId="0" borderId="10" xfId="0" applyNumberFormat="1" applyFont="1" applyBorder="1" applyAlignment="1">
      <alignment horizontal="right"/>
    </xf>
    <xf numFmtId="4" fontId="7" fillId="5" borderId="54" xfId="0" applyNumberFormat="1" applyFont="1" applyFill="1" applyBorder="1" applyAlignment="1">
      <alignment horizontal="right"/>
    </xf>
    <xf numFmtId="4" fontId="7" fillId="0" borderId="18" xfId="0" applyNumberFormat="1" applyFont="1" applyBorder="1" applyAlignment="1">
      <alignment horizontal="right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/>
    <xf numFmtId="4" fontId="7" fillId="5" borderId="63" xfId="0" applyNumberFormat="1" applyFont="1" applyFill="1" applyBorder="1" applyAlignment="1">
      <alignment horizontal="right"/>
    </xf>
    <xf numFmtId="0" fontId="6" fillId="0" borderId="12" xfId="0" applyFont="1" applyBorder="1" applyAlignment="1">
      <alignment horizontal="left"/>
    </xf>
    <xf numFmtId="4" fontId="6" fillId="5" borderId="63" xfId="0" applyNumberFormat="1" applyFont="1" applyFill="1" applyBorder="1" applyAlignment="1">
      <alignment horizontal="right"/>
    </xf>
    <xf numFmtId="0" fontId="7" fillId="0" borderId="14" xfId="0" applyFont="1" applyBorder="1" applyAlignment="1">
      <alignment horizontal="left"/>
    </xf>
    <xf numFmtId="4" fontId="7" fillId="5" borderId="53" xfId="0" applyNumberFormat="1" applyFont="1" applyFill="1" applyBorder="1" applyAlignment="1">
      <alignment horizontal="right"/>
    </xf>
    <xf numFmtId="0" fontId="6" fillId="0" borderId="24" xfId="0" applyFont="1" applyBorder="1" applyAlignment="1">
      <alignment horizontal="left"/>
    </xf>
    <xf numFmtId="0" fontId="6" fillId="0" borderId="42" xfId="0" applyFont="1" applyBorder="1"/>
    <xf numFmtId="0" fontId="6" fillId="0" borderId="25" xfId="0" applyFont="1" applyBorder="1"/>
    <xf numFmtId="0" fontId="6" fillId="0" borderId="65" xfId="0" applyFont="1" applyBorder="1"/>
    <xf numFmtId="4" fontId="6" fillId="5" borderId="59" xfId="0" applyNumberFormat="1" applyFont="1" applyFill="1" applyBorder="1" applyAlignment="1">
      <alignment horizontal="right"/>
    </xf>
    <xf numFmtId="4" fontId="6" fillId="0" borderId="65" xfId="0" applyNumberFormat="1" applyFont="1" applyBorder="1" applyAlignment="1">
      <alignment horizontal="right"/>
    </xf>
    <xf numFmtId="4" fontId="6" fillId="0" borderId="65" xfId="1" applyNumberFormat="1" applyFont="1" applyFill="1" applyBorder="1"/>
    <xf numFmtId="0" fontId="7" fillId="3" borderId="1" xfId="0" applyFont="1" applyFill="1" applyBorder="1" applyAlignment="1">
      <alignment horizontal="left"/>
    </xf>
    <xf numFmtId="0" fontId="7" fillId="3" borderId="39" xfId="0" applyFont="1" applyFill="1" applyBorder="1"/>
    <xf numFmtId="0" fontId="7" fillId="3" borderId="2" xfId="0" applyFont="1" applyFill="1" applyBorder="1"/>
    <xf numFmtId="4" fontId="7" fillId="3" borderId="72" xfId="1" applyNumberFormat="1" applyFont="1" applyFill="1" applyBorder="1"/>
    <xf numFmtId="4" fontId="7" fillId="3" borderId="52" xfId="1" applyNumberFormat="1" applyFont="1" applyFill="1" applyBorder="1"/>
    <xf numFmtId="4" fontId="7" fillId="3" borderId="43" xfId="1" applyNumberFormat="1" applyFont="1" applyFill="1" applyBorder="1"/>
    <xf numFmtId="0" fontId="7" fillId="0" borderId="30" xfId="0" applyFont="1" applyBorder="1" applyAlignment="1">
      <alignment horizontal="left"/>
    </xf>
    <xf numFmtId="0" fontId="7" fillId="0" borderId="21" xfId="0" applyFont="1" applyBorder="1"/>
    <xf numFmtId="4" fontId="7" fillId="0" borderId="21" xfId="1" applyNumberFormat="1" applyFont="1" applyFill="1" applyBorder="1"/>
    <xf numFmtId="4" fontId="6" fillId="0" borderId="57" xfId="1" applyNumberFormat="1" applyFont="1" applyFill="1" applyBorder="1"/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/>
    <xf numFmtId="0" fontId="7" fillId="2" borderId="74" xfId="0" applyFont="1" applyFill="1" applyBorder="1"/>
    <xf numFmtId="4" fontId="7" fillId="2" borderId="60" xfId="0" applyNumberFormat="1" applyFont="1" applyFill="1" applyBorder="1" applyAlignment="1">
      <alignment horizontal="right"/>
    </xf>
    <xf numFmtId="4" fontId="7" fillId="2" borderId="60" xfId="0" applyNumberFormat="1" applyFont="1" applyFill="1" applyBorder="1"/>
    <xf numFmtId="0" fontId="7" fillId="2" borderId="16" xfId="0" applyFont="1" applyFill="1" applyBorder="1" applyAlignment="1">
      <alignment horizontal="left"/>
    </xf>
    <xf numFmtId="0" fontId="7" fillId="2" borderId="11" xfId="0" applyFont="1" applyFill="1" applyBorder="1"/>
    <xf numFmtId="0" fontId="7" fillId="2" borderId="27" xfId="0" applyFont="1" applyFill="1" applyBorder="1"/>
    <xf numFmtId="4" fontId="7" fillId="2" borderId="63" xfId="0" applyNumberFormat="1" applyFont="1" applyFill="1" applyBorder="1" applyAlignment="1">
      <alignment horizontal="right"/>
    </xf>
    <xf numFmtId="0" fontId="6" fillId="0" borderId="10" xfId="0" applyFont="1" applyBorder="1"/>
    <xf numFmtId="4" fontId="6" fillId="5" borderId="63" xfId="1" applyNumberFormat="1" applyFont="1" applyFill="1" applyBorder="1"/>
    <xf numFmtId="0" fontId="6" fillId="0" borderId="29" xfId="0" applyFont="1" applyBorder="1"/>
    <xf numFmtId="0" fontId="6" fillId="0" borderId="36" xfId="0" applyFont="1" applyBorder="1" applyAlignment="1">
      <alignment horizontal="left"/>
    </xf>
    <xf numFmtId="4" fontId="6" fillId="0" borderId="59" xfId="1" applyNumberFormat="1" applyFont="1" applyFill="1" applyBorder="1"/>
    <xf numFmtId="0" fontId="7" fillId="5" borderId="0" xfId="0" applyFont="1" applyFill="1" applyAlignment="1">
      <alignment horizontal="left"/>
    </xf>
    <xf numFmtId="0" fontId="7" fillId="5" borderId="0" xfId="0" applyFont="1" applyFill="1"/>
    <xf numFmtId="4" fontId="7" fillId="5" borderId="0" xfId="1" applyNumberFormat="1" applyFont="1" applyFill="1" applyBorder="1"/>
    <xf numFmtId="0" fontId="7" fillId="5" borderId="21" xfId="0" applyFont="1" applyFill="1" applyBorder="1" applyAlignment="1">
      <alignment horizontal="left"/>
    </xf>
    <xf numFmtId="0" fontId="7" fillId="5" borderId="21" xfId="0" applyFont="1" applyFill="1" applyBorder="1"/>
    <xf numFmtId="4" fontId="7" fillId="5" borderId="21" xfId="1" applyNumberFormat="1" applyFont="1" applyFill="1" applyBorder="1"/>
    <xf numFmtId="0" fontId="7" fillId="6" borderId="77" xfId="0" applyFont="1" applyFill="1" applyBorder="1" applyAlignment="1">
      <alignment horizontal="center" wrapText="1"/>
    </xf>
    <xf numFmtId="0" fontId="7" fillId="6" borderId="21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4" fontId="7" fillId="6" borderId="57" xfId="0" applyNumberFormat="1" applyFont="1" applyFill="1" applyBorder="1" applyAlignment="1">
      <alignment horizontal="center" wrapText="1"/>
    </xf>
    <xf numFmtId="4" fontId="7" fillId="6" borderId="21" xfId="0" applyNumberFormat="1" applyFont="1" applyFill="1" applyBorder="1" applyAlignment="1">
      <alignment horizontal="center"/>
    </xf>
    <xf numFmtId="4" fontId="7" fillId="6" borderId="55" xfId="0" applyNumberFormat="1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right"/>
    </xf>
    <xf numFmtId="4" fontId="7" fillId="2" borderId="74" xfId="0" applyNumberFormat="1" applyFont="1" applyFill="1" applyBorder="1"/>
    <xf numFmtId="10" fontId="6" fillId="0" borderId="27" xfId="1" applyNumberFormat="1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/>
    <xf numFmtId="0" fontId="8" fillId="0" borderId="0" xfId="0" applyFont="1"/>
    <xf numFmtId="0" fontId="8" fillId="0" borderId="15" xfId="0" applyFont="1" applyBorder="1"/>
    <xf numFmtId="4" fontId="7" fillId="0" borderId="63" xfId="1" applyNumberFormat="1" applyFont="1" applyFill="1" applyBorder="1"/>
    <xf numFmtId="0" fontId="7" fillId="0" borderId="11" xfId="0" applyFont="1" applyBorder="1"/>
    <xf numFmtId="0" fontId="7" fillId="3" borderId="67" xfId="0" applyFont="1" applyFill="1" applyBorder="1"/>
    <xf numFmtId="0" fontId="7" fillId="3" borderId="71" xfId="0" applyFont="1" applyFill="1" applyBorder="1"/>
    <xf numFmtId="4" fontId="7" fillId="3" borderId="56" xfId="1" applyNumberFormat="1" applyFont="1" applyFill="1" applyBorder="1"/>
    <xf numFmtId="4" fontId="7" fillId="3" borderId="18" xfId="1" applyNumberFormat="1" applyFont="1" applyFill="1" applyBorder="1"/>
    <xf numFmtId="0" fontId="7" fillId="5" borderId="57" xfId="0" applyFont="1" applyFill="1" applyBorder="1"/>
    <xf numFmtId="4" fontId="7" fillId="5" borderId="57" xfId="1" applyNumberFormat="1" applyFont="1" applyFill="1" applyBorder="1"/>
    <xf numFmtId="4" fontId="7" fillId="5" borderId="82" xfId="1" applyNumberFormat="1" applyFont="1" applyFill="1" applyBorder="1"/>
    <xf numFmtId="0" fontId="7" fillId="2" borderId="10" xfId="0" applyFont="1" applyFill="1" applyBorder="1"/>
    <xf numFmtId="4" fontId="7" fillId="2" borderId="53" xfId="0" applyNumberFormat="1" applyFont="1" applyFill="1" applyBorder="1" applyAlignment="1">
      <alignment horizontal="right"/>
    </xf>
    <xf numFmtId="4" fontId="7" fillId="2" borderId="10" xfId="0" applyNumberFormat="1" applyFont="1" applyFill="1" applyBorder="1"/>
    <xf numFmtId="0" fontId="6" fillId="0" borderId="22" xfId="0" applyFont="1" applyBorder="1"/>
    <xf numFmtId="4" fontId="6" fillId="5" borderId="63" xfId="0" applyNumberFormat="1" applyFont="1" applyFill="1" applyBorder="1"/>
    <xf numFmtId="0" fontId="7" fillId="3" borderId="33" xfId="0" applyFont="1" applyFill="1" applyBorder="1" applyAlignment="1">
      <alignment horizontal="left"/>
    </xf>
    <xf numFmtId="0" fontId="7" fillId="3" borderId="34" xfId="0" applyFont="1" applyFill="1" applyBorder="1"/>
    <xf numFmtId="4" fontId="7" fillId="3" borderId="47" xfId="1" applyNumberFormat="1" applyFont="1" applyFill="1" applyBorder="1"/>
    <xf numFmtId="4" fontId="7" fillId="3" borderId="73" xfId="1" applyNumberFormat="1" applyFont="1" applyFill="1" applyBorder="1"/>
    <xf numFmtId="4" fontId="7" fillId="0" borderId="26" xfId="1" applyNumberFormat="1" applyFont="1" applyFill="1" applyBorder="1"/>
    <xf numFmtId="4" fontId="6" fillId="0" borderId="18" xfId="1" applyNumberFormat="1" applyFont="1" applyFill="1" applyBorder="1"/>
    <xf numFmtId="0" fontId="7" fillId="0" borderId="60" xfId="0" applyFont="1" applyBorder="1" applyAlignment="1">
      <alignment horizontal="left"/>
    </xf>
    <xf numFmtId="0" fontId="7" fillId="0" borderId="60" xfId="0" applyFont="1" applyBorder="1"/>
    <xf numFmtId="0" fontId="7" fillId="0" borderId="61" xfId="0" applyFont="1" applyBorder="1"/>
    <xf numFmtId="0" fontId="7" fillId="0" borderId="62" xfId="0" applyFont="1" applyBorder="1"/>
    <xf numFmtId="0" fontId="7" fillId="0" borderId="32" xfId="0" applyFont="1" applyBorder="1"/>
    <xf numFmtId="4" fontId="7" fillId="0" borderId="60" xfId="0" applyNumberFormat="1" applyFont="1" applyBorder="1"/>
    <xf numFmtId="4" fontId="6" fillId="0" borderId="60" xfId="1" applyNumberFormat="1" applyFont="1" applyFill="1" applyBorder="1"/>
    <xf numFmtId="0" fontId="6" fillId="0" borderId="23" xfId="0" applyFont="1" applyBorder="1" applyAlignment="1">
      <alignment horizontal="left"/>
    </xf>
    <xf numFmtId="4" fontId="6" fillId="0" borderId="63" xfId="0" applyNumberFormat="1" applyFont="1" applyBorder="1"/>
    <xf numFmtId="4" fontId="6" fillId="0" borderId="6" xfId="1" applyNumberFormat="1" applyFont="1" applyFill="1" applyBorder="1"/>
    <xf numFmtId="4" fontId="6" fillId="0" borderId="27" xfId="0" applyNumberFormat="1" applyFont="1" applyBorder="1"/>
    <xf numFmtId="4" fontId="7" fillId="0" borderId="53" xfId="0" applyNumberFormat="1" applyFont="1" applyBorder="1"/>
    <xf numFmtId="4" fontId="7" fillId="0" borderId="10" xfId="0" applyNumberFormat="1" applyFont="1" applyBorder="1"/>
    <xf numFmtId="4" fontId="6" fillId="0" borderId="0" xfId="0" applyNumberFormat="1" applyFont="1"/>
    <xf numFmtId="0" fontId="6" fillId="0" borderId="40" xfId="0" applyFont="1" applyBorder="1"/>
    <xf numFmtId="0" fontId="6" fillId="0" borderId="41" xfId="0" applyFont="1" applyBorder="1"/>
    <xf numFmtId="4" fontId="6" fillId="0" borderId="64" xfId="1" applyNumberFormat="1" applyFont="1" applyFill="1" applyBorder="1"/>
    <xf numFmtId="4" fontId="6" fillId="0" borderId="0" xfId="1" applyNumberFormat="1" applyFont="1" applyFill="1" applyBorder="1"/>
    <xf numFmtId="0" fontId="7" fillId="6" borderId="72" xfId="0" applyFont="1" applyFill="1" applyBorder="1" applyAlignment="1">
      <alignment horizontal="left"/>
    </xf>
    <xf numFmtId="0" fontId="7" fillId="6" borderId="2" xfId="0" applyFont="1" applyFill="1" applyBorder="1"/>
    <xf numFmtId="4" fontId="7" fillId="0" borderId="15" xfId="1" applyNumberFormat="1" applyFont="1" applyFill="1" applyBorder="1"/>
    <xf numFmtId="4" fontId="6" fillId="5" borderId="27" xfId="0" applyNumberFormat="1" applyFont="1" applyFill="1" applyBorder="1" applyAlignment="1">
      <alignment horizontal="right"/>
    </xf>
    <xf numFmtId="4" fontId="6" fillId="5" borderId="27" xfId="1" applyNumberFormat="1" applyFont="1" applyFill="1" applyBorder="1"/>
    <xf numFmtId="4" fontId="7" fillId="0" borderId="63" xfId="0" applyNumberFormat="1" applyFont="1" applyBorder="1"/>
    <xf numFmtId="4" fontId="7" fillId="0" borderId="27" xfId="0" applyNumberFormat="1" applyFont="1" applyBorder="1"/>
    <xf numFmtId="4" fontId="6" fillId="0" borderId="53" xfId="0" applyNumberFormat="1" applyFont="1" applyBorder="1" applyAlignment="1">
      <alignment horizontal="right"/>
    </xf>
    <xf numFmtId="0" fontId="6" fillId="0" borderId="13" xfId="0" applyFont="1" applyBorder="1"/>
    <xf numFmtId="4" fontId="6" fillId="0" borderId="13" xfId="0" applyNumberFormat="1" applyFont="1" applyBorder="1"/>
    <xf numFmtId="4" fontId="6" fillId="0" borderId="13" xfId="1" applyNumberFormat="1" applyFont="1" applyFill="1" applyBorder="1"/>
    <xf numFmtId="4" fontId="6" fillId="0" borderId="59" xfId="0" applyNumberFormat="1" applyFont="1" applyBorder="1" applyAlignment="1">
      <alignment horizontal="right"/>
    </xf>
    <xf numFmtId="4" fontId="7" fillId="3" borderId="27" xfId="1" applyNumberFormat="1" applyFont="1" applyFill="1" applyBorder="1"/>
    <xf numFmtId="0" fontId="10" fillId="5" borderId="19" xfId="0" applyFont="1" applyFill="1" applyBorder="1"/>
    <xf numFmtId="4" fontId="6" fillId="0" borderId="20" xfId="0" applyNumberFormat="1" applyFont="1" applyBorder="1"/>
    <xf numFmtId="4" fontId="6" fillId="0" borderId="20" xfId="1" applyNumberFormat="1" applyFont="1" applyFill="1" applyBorder="1"/>
    <xf numFmtId="0" fontId="7" fillId="2" borderId="17" xfId="0" applyFont="1" applyFill="1" applyBorder="1"/>
    <xf numFmtId="4" fontId="7" fillId="0" borderId="60" xfId="1" applyNumberFormat="1" applyFont="1" applyFill="1" applyBorder="1"/>
    <xf numFmtId="4" fontId="7" fillId="5" borderId="60" xfId="1" applyNumberFormat="1" applyFont="1" applyFill="1" applyBorder="1"/>
    <xf numFmtId="0" fontId="6" fillId="2" borderId="16" xfId="0" applyFont="1" applyFill="1" applyBorder="1" applyAlignment="1">
      <alignment horizontal="left"/>
    </xf>
    <xf numFmtId="2" fontId="6" fillId="0" borderId="18" xfId="0" applyNumberFormat="1" applyFont="1" applyBorder="1"/>
    <xf numFmtId="4" fontId="6" fillId="0" borderId="10" xfId="0" applyNumberFormat="1" applyFont="1" applyBorder="1"/>
    <xf numFmtId="0" fontId="6" fillId="0" borderId="18" xfId="0" applyFont="1" applyBorder="1"/>
    <xf numFmtId="4" fontId="11" fillId="0" borderId="2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59" xfId="0" applyFont="1" applyBorder="1"/>
    <xf numFmtId="0" fontId="6" fillId="3" borderId="33" xfId="0" applyFont="1" applyFill="1" applyBorder="1" applyAlignment="1">
      <alignment horizontal="left"/>
    </xf>
    <xf numFmtId="4" fontId="7" fillId="3" borderId="65" xfId="1" applyNumberFormat="1" applyFont="1" applyFill="1" applyBorder="1"/>
    <xf numFmtId="0" fontId="7" fillId="3" borderId="83" xfId="0" applyFont="1" applyFill="1" applyBorder="1" applyAlignment="1">
      <alignment horizontal="left"/>
    </xf>
    <xf numFmtId="0" fontId="7" fillId="3" borderId="38" xfId="0" applyFont="1" applyFill="1" applyBorder="1"/>
    <xf numFmtId="0" fontId="7" fillId="3" borderId="35" xfId="0" applyFont="1" applyFill="1" applyBorder="1"/>
    <xf numFmtId="4" fontId="7" fillId="3" borderId="80" xfId="1" applyNumberFormat="1" applyFont="1" applyFill="1" applyBorder="1"/>
    <xf numFmtId="0" fontId="7" fillId="5" borderId="5" xfId="0" applyFont="1" applyFill="1" applyBorder="1" applyAlignment="1">
      <alignment horizontal="left"/>
    </xf>
    <xf numFmtId="4" fontId="6" fillId="2" borderId="63" xfId="0" applyNumberFormat="1" applyFont="1" applyFill="1" applyBorder="1" applyAlignment="1">
      <alignment horizontal="right"/>
    </xf>
    <xf numFmtId="4" fontId="8" fillId="0" borderId="63" xfId="0" applyNumberFormat="1" applyFont="1" applyBorder="1" applyAlignment="1">
      <alignment horizontal="right"/>
    </xf>
    <xf numFmtId="0" fontId="7" fillId="0" borderId="41" xfId="0" applyFont="1" applyBorder="1"/>
    <xf numFmtId="4" fontId="6" fillId="0" borderId="64" xfId="0" applyNumberFormat="1" applyFont="1" applyBorder="1" applyAlignment="1">
      <alignment horizontal="right"/>
    </xf>
    <xf numFmtId="4" fontId="6" fillId="0" borderId="70" xfId="1" applyNumberFormat="1" applyFont="1" applyFill="1" applyBorder="1"/>
    <xf numFmtId="0" fontId="7" fillId="3" borderId="84" xfId="0" applyFont="1" applyFill="1" applyBorder="1"/>
    <xf numFmtId="0" fontId="7" fillId="3" borderId="85" xfId="0" applyFont="1" applyFill="1" applyBorder="1"/>
    <xf numFmtId="0" fontId="7" fillId="3" borderId="81" xfId="0" applyFont="1" applyFill="1" applyBorder="1"/>
    <xf numFmtId="4" fontId="7" fillId="3" borderId="33" xfId="1" applyNumberFormat="1" applyFont="1" applyFill="1" applyBorder="1"/>
    <xf numFmtId="0" fontId="6" fillId="2" borderId="15" xfId="0" applyFont="1" applyFill="1" applyBorder="1"/>
    <xf numFmtId="4" fontId="6" fillId="2" borderId="63" xfId="1" applyNumberFormat="1" applyFont="1" applyFill="1" applyBorder="1"/>
    <xf numFmtId="4" fontId="7" fillId="0" borderId="26" xfId="0" applyNumberFormat="1" applyFont="1" applyBorder="1" applyAlignment="1">
      <alignment horizontal="right"/>
    </xf>
    <xf numFmtId="4" fontId="7" fillId="0" borderId="26" xfId="0" applyNumberFormat="1" applyFont="1" applyBorder="1"/>
    <xf numFmtId="4" fontId="6" fillId="0" borderId="26" xfId="1" applyNumberFormat="1" applyFont="1" applyFill="1" applyBorder="1"/>
    <xf numFmtId="0" fontId="7" fillId="5" borderId="1" xfId="0" applyFont="1" applyFill="1" applyBorder="1" applyAlignment="1">
      <alignment horizontal="left"/>
    </xf>
    <xf numFmtId="0" fontId="7" fillId="2" borderId="2" xfId="0" applyFont="1" applyFill="1" applyBorder="1"/>
    <xf numFmtId="4" fontId="7" fillId="2" borderId="52" xfId="0" applyNumberFormat="1" applyFont="1" applyFill="1" applyBorder="1" applyAlignment="1">
      <alignment horizontal="right"/>
    </xf>
    <xf numFmtId="4" fontId="7" fillId="2" borderId="52" xfId="0" applyNumberFormat="1" applyFont="1" applyFill="1" applyBorder="1"/>
    <xf numFmtId="4" fontId="6" fillId="0" borderId="43" xfId="1" applyNumberFormat="1" applyFont="1" applyFill="1" applyBorder="1"/>
    <xf numFmtId="0" fontId="7" fillId="5" borderId="53" xfId="0" applyFont="1" applyFill="1" applyBorder="1" applyAlignment="1">
      <alignment horizontal="left"/>
    </xf>
    <xf numFmtId="0" fontId="6" fillId="0" borderId="36" xfId="0" applyFont="1" applyBorder="1" applyAlignment="1">
      <alignment horizontal="right"/>
    </xf>
    <xf numFmtId="0" fontId="6" fillId="2" borderId="3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4" fontId="7" fillId="0" borderId="54" xfId="0" applyNumberFormat="1" applyFont="1" applyBorder="1"/>
    <xf numFmtId="0" fontId="6" fillId="0" borderId="4" xfId="0" applyFont="1" applyBorder="1" applyAlignment="1">
      <alignment horizontal="left"/>
    </xf>
    <xf numFmtId="4" fontId="6" fillId="0" borderId="59" xfId="0" applyNumberFormat="1" applyFont="1" applyBorder="1"/>
    <xf numFmtId="0" fontId="12" fillId="0" borderId="25" xfId="0" applyFont="1" applyBorder="1"/>
    <xf numFmtId="4" fontId="6" fillId="5" borderId="59" xfId="0" applyNumberFormat="1" applyFont="1" applyFill="1" applyBorder="1"/>
    <xf numFmtId="4" fontId="7" fillId="0" borderId="59" xfId="0" applyNumberFormat="1" applyFont="1" applyBorder="1" applyAlignment="1">
      <alignment horizontal="right"/>
    </xf>
    <xf numFmtId="0" fontId="7" fillId="3" borderId="73" xfId="0" applyFont="1" applyFill="1" applyBorder="1"/>
    <xf numFmtId="4" fontId="7" fillId="3" borderId="47" xfId="0" applyNumberFormat="1" applyFont="1" applyFill="1" applyBorder="1" applyAlignment="1">
      <alignment horizontal="right"/>
    </xf>
    <xf numFmtId="0" fontId="7" fillId="3" borderId="28" xfId="0" applyFont="1" applyFill="1" applyBorder="1"/>
    <xf numFmtId="0" fontId="7" fillId="3" borderId="43" xfId="0" applyFont="1" applyFill="1" applyBorder="1"/>
    <xf numFmtId="4" fontId="7" fillId="3" borderId="78" xfId="1" applyNumberFormat="1" applyFont="1" applyFill="1" applyBorder="1"/>
    <xf numFmtId="4" fontId="7" fillId="5" borderId="58" xfId="1" applyNumberFormat="1" applyFont="1" applyFill="1" applyBorder="1"/>
    <xf numFmtId="4" fontId="6" fillId="5" borderId="78" xfId="1" applyNumberFormat="1" applyFont="1" applyFill="1" applyBorder="1"/>
    <xf numFmtId="4" fontId="6" fillId="3" borderId="43" xfId="1" applyNumberFormat="1" applyFont="1" applyFill="1" applyBorder="1"/>
    <xf numFmtId="4" fontId="6" fillId="0" borderId="5" xfId="1" applyNumberFormat="1" applyFont="1" applyFill="1" applyBorder="1"/>
    <xf numFmtId="4" fontId="7" fillId="0" borderId="5" xfId="1" applyNumberFormat="1" applyFont="1" applyFill="1" applyBorder="1"/>
    <xf numFmtId="4" fontId="9" fillId="5" borderId="63" xfId="0" applyNumberFormat="1" applyFont="1" applyFill="1" applyBorder="1" applyAlignment="1">
      <alignment horizontal="right"/>
    </xf>
    <xf numFmtId="4" fontId="13" fillId="0" borderId="63" xfId="0" applyNumberFormat="1" applyFont="1" applyBorder="1"/>
    <xf numFmtId="0" fontId="6" fillId="5" borderId="14" xfId="0" applyFont="1" applyFill="1" applyBorder="1" applyAlignment="1">
      <alignment horizontal="left"/>
    </xf>
    <xf numFmtId="0" fontId="6" fillId="5" borderId="11" xfId="0" applyFont="1" applyFill="1" applyBorder="1"/>
    <xf numFmtId="0" fontId="6" fillId="5" borderId="6" xfId="0" applyFont="1" applyFill="1" applyBorder="1"/>
    <xf numFmtId="4" fontId="6" fillId="5" borderId="8" xfId="1" applyNumberFormat="1" applyFont="1" applyFill="1" applyBorder="1" applyAlignment="1">
      <alignment horizontal="right"/>
    </xf>
    <xf numFmtId="0" fontId="4" fillId="5" borderId="0" xfId="0" applyFont="1" applyFill="1"/>
    <xf numFmtId="0" fontId="6" fillId="5" borderId="5" xfId="0" applyFont="1" applyFill="1" applyBorder="1" applyAlignment="1">
      <alignment horizontal="left"/>
    </xf>
    <xf numFmtId="0" fontId="4" fillId="0" borderId="4" xfId="0" applyFont="1" applyBorder="1"/>
    <xf numFmtId="0" fontId="6" fillId="5" borderId="17" xfId="0" applyFont="1" applyFill="1" applyBorder="1"/>
    <xf numFmtId="0" fontId="6" fillId="5" borderId="15" xfId="0" applyFont="1" applyFill="1" applyBorder="1"/>
    <xf numFmtId="0" fontId="6" fillId="5" borderId="7" xfId="0" applyFont="1" applyFill="1" applyBorder="1"/>
    <xf numFmtId="0" fontId="6" fillId="5" borderId="36" xfId="0" applyFont="1" applyFill="1" applyBorder="1" applyAlignment="1">
      <alignment horizontal="left"/>
    </xf>
    <xf numFmtId="4" fontId="7" fillId="0" borderId="86" xfId="0" applyNumberFormat="1" applyFont="1" applyBorder="1" applyAlignment="1">
      <alignment horizontal="right"/>
    </xf>
    <xf numFmtId="4" fontId="6" fillId="2" borderId="18" xfId="0" applyNumberFormat="1" applyFont="1" applyFill="1" applyBorder="1" applyAlignment="1">
      <alignment horizontal="right"/>
    </xf>
    <xf numFmtId="4" fontId="7" fillId="2" borderId="57" xfId="0" applyNumberFormat="1" applyFont="1" applyFill="1" applyBorder="1" applyAlignment="1">
      <alignment horizontal="right"/>
    </xf>
    <xf numFmtId="4" fontId="7" fillId="0" borderId="55" xfId="1" applyNumberFormat="1" applyFont="1" applyFill="1" applyBorder="1"/>
    <xf numFmtId="0" fontId="6" fillId="3" borderId="59" xfId="0" applyFont="1" applyFill="1" applyBorder="1" applyAlignment="1">
      <alignment horizontal="left"/>
    </xf>
    <xf numFmtId="0" fontId="14" fillId="0" borderId="0" xfId="0" applyFont="1"/>
    <xf numFmtId="4" fontId="6" fillId="5" borderId="53" xfId="0" applyNumberFormat="1" applyFont="1" applyFill="1" applyBorder="1"/>
    <xf numFmtId="0" fontId="7" fillId="3" borderId="88" xfId="0" applyFont="1" applyFill="1" applyBorder="1" applyAlignment="1">
      <alignment horizontal="left"/>
    </xf>
    <xf numFmtId="0" fontId="6" fillId="0" borderId="23" xfId="0" applyFont="1" applyBorder="1" applyAlignment="1">
      <alignment horizontal="left" vertical="top"/>
    </xf>
    <xf numFmtId="4" fontId="9" fillId="5" borderId="63" xfId="1" applyNumberFormat="1" applyFont="1" applyFill="1" applyBorder="1"/>
    <xf numFmtId="4" fontId="9" fillId="0" borderId="8" xfId="1" applyNumberFormat="1" applyFont="1" applyFill="1" applyBorder="1"/>
    <xf numFmtId="4" fontId="9" fillId="0" borderId="63" xfId="1" applyNumberFormat="1" applyFont="1" applyFill="1" applyBorder="1"/>
    <xf numFmtId="4" fontId="9" fillId="0" borderId="8" xfId="0" applyNumberFormat="1" applyFont="1" applyBorder="1" applyAlignment="1">
      <alignment horizontal="right"/>
    </xf>
    <xf numFmtId="4" fontId="16" fillId="0" borderId="8" xfId="1" applyNumberFormat="1" applyFont="1" applyFill="1" applyBorder="1"/>
    <xf numFmtId="4" fontId="16" fillId="0" borderId="53" xfId="1" applyNumberFormat="1" applyFont="1" applyFill="1" applyBorder="1"/>
    <xf numFmtId="4" fontId="9" fillId="0" borderId="63" xfId="0" applyNumberFormat="1" applyFont="1" applyBorder="1" applyAlignment="1">
      <alignment horizontal="right"/>
    </xf>
    <xf numFmtId="4" fontId="4" fillId="0" borderId="0" xfId="0" applyNumberFormat="1" applyFont="1" applyAlignment="1">
      <alignment wrapText="1"/>
    </xf>
    <xf numFmtId="4" fontId="4" fillId="5" borderId="0" xfId="0" applyNumberFormat="1" applyFont="1" applyFill="1" applyAlignment="1">
      <alignment wrapText="1"/>
    </xf>
    <xf numFmtId="4" fontId="18" fillId="0" borderId="0" xfId="0" applyNumberFormat="1" applyFont="1" applyAlignment="1">
      <alignment wrapText="1"/>
    </xf>
    <xf numFmtId="4" fontId="15" fillId="0" borderId="0" xfId="0" applyNumberFormat="1" applyFont="1" applyAlignment="1">
      <alignment wrapText="1"/>
    </xf>
    <xf numFmtId="4" fontId="17" fillId="5" borderId="63" xfId="0" applyNumberFormat="1" applyFont="1" applyFill="1" applyBorder="1" applyAlignment="1">
      <alignment horizontal="right"/>
    </xf>
    <xf numFmtId="4" fontId="10" fillId="5" borderId="87" xfId="0" applyNumberFormat="1" applyFont="1" applyFill="1" applyBorder="1"/>
    <xf numFmtId="4" fontId="17" fillId="0" borderId="63" xfId="0" applyNumberFormat="1" applyFont="1" applyBorder="1" applyAlignment="1">
      <alignment horizontal="right"/>
    </xf>
    <xf numFmtId="4" fontId="17" fillId="0" borderId="63" xfId="1" applyNumberFormat="1" applyFont="1" applyFill="1" applyBorder="1"/>
    <xf numFmtId="4" fontId="19" fillId="3" borderId="47" xfId="1" applyNumberFormat="1" applyFont="1" applyFill="1" applyBorder="1"/>
    <xf numFmtId="4" fontId="19" fillId="0" borderId="63" xfId="1" applyNumberFormat="1" applyFont="1" applyFill="1" applyBorder="1"/>
    <xf numFmtId="4" fontId="19" fillId="0" borderId="53" xfId="1" applyNumberFormat="1" applyFont="1" applyFill="1" applyBorder="1"/>
    <xf numFmtId="4" fontId="16" fillId="0" borderId="63" xfId="1" applyNumberFormat="1" applyFont="1" applyFill="1" applyBorder="1"/>
    <xf numFmtId="4" fontId="9" fillId="0" borderId="59" xfId="0" applyNumberFormat="1" applyFont="1" applyBorder="1" applyAlignment="1">
      <alignment horizontal="right"/>
    </xf>
    <xf numFmtId="4" fontId="17" fillId="0" borderId="65" xfId="0" applyNumberFormat="1" applyFont="1" applyBorder="1" applyAlignment="1">
      <alignment horizontal="right"/>
    </xf>
    <xf numFmtId="4" fontId="16" fillId="3" borderId="47" xfId="1" applyNumberFormat="1" applyFont="1" applyFill="1" applyBorder="1"/>
    <xf numFmtId="4" fontId="17" fillId="0" borderId="63" xfId="0" applyNumberFormat="1" applyFont="1" applyBorder="1"/>
    <xf numFmtId="4" fontId="17" fillId="0" borderId="27" xfId="0" applyNumberFormat="1" applyFont="1" applyBorder="1" applyAlignment="1">
      <alignment horizontal="right"/>
    </xf>
    <xf numFmtId="4" fontId="19" fillId="0" borderId="63" xfId="0" applyNumberFormat="1" applyFont="1" applyBorder="1" applyAlignment="1">
      <alignment horizontal="right"/>
    </xf>
    <xf numFmtId="4" fontId="15" fillId="5" borderId="0" xfId="0" applyNumberFormat="1" applyFont="1" applyFill="1" applyAlignment="1">
      <alignment wrapText="1"/>
    </xf>
    <xf numFmtId="4" fontId="17" fillId="0" borderId="59" xfId="0" applyNumberFormat="1" applyFont="1" applyBorder="1"/>
    <xf numFmtId="4" fontId="19" fillId="2" borderId="63" xfId="0" applyNumberFormat="1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23" xfId="0" applyNumberFormat="1" applyFont="1" applyBorder="1" applyAlignment="1">
      <alignment horizontal="right"/>
    </xf>
    <xf numFmtId="4" fontId="7" fillId="0" borderId="59" xfId="0" applyNumberFormat="1" applyFont="1" applyBorder="1"/>
    <xf numFmtId="4" fontId="7" fillId="0" borderId="65" xfId="1" applyNumberFormat="1" applyFont="1" applyFill="1" applyBorder="1"/>
    <xf numFmtId="4" fontId="16" fillId="3" borderId="52" xfId="1" applyNumberFormat="1" applyFont="1" applyFill="1" applyBorder="1"/>
    <xf numFmtId="4" fontId="21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" fontId="22" fillId="3" borderId="0" xfId="0" applyNumberFormat="1" applyFont="1" applyFill="1" applyAlignment="1">
      <alignment wrapText="1"/>
    </xf>
    <xf numFmtId="4" fontId="21" fillId="3" borderId="0" xfId="0" applyNumberFormat="1" applyFont="1" applyFill="1" applyAlignment="1">
      <alignment wrapText="1"/>
    </xf>
    <xf numFmtId="4" fontId="16" fillId="3" borderId="56" xfId="1" applyNumberFormat="1" applyFont="1" applyFill="1" applyBorder="1"/>
    <xf numFmtId="4" fontId="23" fillId="5" borderId="63" xfId="1" applyNumberFormat="1" applyFont="1" applyFill="1" applyBorder="1"/>
    <xf numFmtId="4" fontId="9" fillId="5" borderId="8" xfId="1" applyNumberFormat="1" applyFont="1" applyFill="1" applyBorder="1"/>
    <xf numFmtId="4" fontId="19" fillId="3" borderId="52" xfId="1" applyNumberFormat="1" applyFont="1" applyFill="1" applyBorder="1"/>
    <xf numFmtId="4" fontId="17" fillId="5" borderId="63" xfId="1" applyNumberFormat="1" applyFont="1" applyFill="1" applyBorder="1"/>
    <xf numFmtId="0" fontId="7" fillId="3" borderId="15" xfId="0" applyFont="1" applyFill="1" applyBorder="1"/>
    <xf numFmtId="0" fontId="7" fillId="3" borderId="22" xfId="0" applyFont="1" applyFill="1" applyBorder="1"/>
    <xf numFmtId="0" fontId="7" fillId="5" borderId="89" xfId="2" applyFont="1" applyFill="1" applyBorder="1"/>
    <xf numFmtId="0" fontId="7" fillId="5" borderId="90" xfId="2" applyFont="1" applyFill="1" applyBorder="1"/>
    <xf numFmtId="0" fontId="7" fillId="5" borderId="91" xfId="2" applyFont="1" applyFill="1" applyBorder="1"/>
    <xf numFmtId="0" fontId="7" fillId="2" borderId="43" xfId="0" applyFont="1" applyFill="1" applyBorder="1"/>
    <xf numFmtId="0" fontId="7" fillId="5" borderId="72" xfId="0" applyFont="1" applyFill="1" applyBorder="1"/>
    <xf numFmtId="0" fontId="7" fillId="5" borderId="92" xfId="0" applyFont="1" applyFill="1" applyBorder="1"/>
    <xf numFmtId="0" fontId="7" fillId="0" borderId="72" xfId="0" applyFont="1" applyBorder="1"/>
    <xf numFmtId="0" fontId="7" fillId="0" borderId="52" xfId="0" applyFont="1" applyBorder="1" applyAlignment="1">
      <alignment horizontal="left"/>
    </xf>
    <xf numFmtId="0" fontId="7" fillId="8" borderId="39" xfId="0" applyFont="1" applyFill="1" applyBorder="1"/>
    <xf numFmtId="0" fontId="6" fillId="8" borderId="0" xfId="0" applyFont="1" applyFill="1"/>
    <xf numFmtId="0" fontId="7" fillId="8" borderId="2" xfId="0" applyFont="1" applyFill="1" applyBorder="1"/>
    <xf numFmtId="0" fontId="7" fillId="8" borderId="2" xfId="0" applyFont="1" applyFill="1" applyBorder="1" applyAlignment="1">
      <alignment wrapText="1"/>
    </xf>
    <xf numFmtId="4" fontId="7" fillId="8" borderId="52" xfId="0" applyNumberFormat="1" applyFont="1" applyFill="1" applyBorder="1" applyAlignment="1">
      <alignment horizontal="center"/>
    </xf>
    <xf numFmtId="4" fontId="7" fillId="8" borderId="43" xfId="0" applyNumberFormat="1" applyFont="1" applyFill="1" applyBorder="1" applyAlignment="1">
      <alignment wrapText="1"/>
    </xf>
    <xf numFmtId="4" fontId="7" fillId="8" borderId="2" xfId="1" applyNumberFormat="1" applyFont="1" applyFill="1" applyBorder="1"/>
    <xf numFmtId="0" fontId="4" fillId="8" borderId="0" xfId="0" applyFont="1" applyFill="1"/>
    <xf numFmtId="0" fontId="4" fillId="0" borderId="26" xfId="0" applyFont="1" applyBorder="1"/>
    <xf numFmtId="0" fontId="7" fillId="5" borderId="52" xfId="0" applyFont="1" applyFill="1" applyBorder="1" applyAlignment="1">
      <alignment horizontal="left"/>
    </xf>
    <xf numFmtId="0" fontId="10" fillId="5" borderId="2" xfId="0" applyFont="1" applyFill="1" applyBorder="1"/>
    <xf numFmtId="0" fontId="4" fillId="0" borderId="6" xfId="0" applyFont="1" applyBorder="1"/>
    <xf numFmtId="0" fontId="6" fillId="0" borderId="93" xfId="0" applyFont="1" applyBorder="1" applyAlignment="1">
      <alignment horizontal="left"/>
    </xf>
    <xf numFmtId="0" fontId="7" fillId="3" borderId="94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4" fillId="0" borderId="95" xfId="0" applyFont="1" applyBorder="1"/>
    <xf numFmtId="0" fontId="7" fillId="3" borderId="17" xfId="0" applyFont="1" applyFill="1" applyBorder="1"/>
    <xf numFmtId="0" fontId="7" fillId="0" borderId="96" xfId="0" applyFont="1" applyBorder="1"/>
    <xf numFmtId="0" fontId="7" fillId="3" borderId="62" xfId="0" applyFont="1" applyFill="1" applyBorder="1"/>
    <xf numFmtId="0" fontId="7" fillId="0" borderId="19" xfId="0" applyFont="1" applyBorder="1"/>
    <xf numFmtId="4" fontId="7" fillId="3" borderId="53" xfId="0" applyNumberFormat="1" applyFont="1" applyFill="1" applyBorder="1"/>
    <xf numFmtId="4" fontId="7" fillId="3" borderId="10" xfId="1" applyNumberFormat="1" applyFont="1" applyFill="1" applyBorder="1"/>
    <xf numFmtId="0" fontId="6" fillId="0" borderId="19" xfId="0" applyFont="1" applyBorder="1"/>
    <xf numFmtId="4" fontId="7" fillId="0" borderId="20" xfId="0" applyNumberFormat="1" applyFont="1" applyBorder="1"/>
    <xf numFmtId="4" fontId="6" fillId="0" borderId="19" xfId="0" applyNumberFormat="1" applyFont="1" applyBorder="1"/>
    <xf numFmtId="4" fontId="6" fillId="2" borderId="53" xfId="0" applyNumberFormat="1" applyFont="1" applyFill="1" applyBorder="1" applyAlignment="1">
      <alignment horizontal="right"/>
    </xf>
    <xf numFmtId="0" fontId="7" fillId="2" borderId="72" xfId="0" applyFont="1" applyFill="1" applyBorder="1"/>
    <xf numFmtId="0" fontId="7" fillId="0" borderId="72" xfId="0" applyFont="1" applyBorder="1" applyAlignment="1">
      <alignment horizontal="left"/>
    </xf>
    <xf numFmtId="0" fontId="7" fillId="5" borderId="2" xfId="0" applyFont="1" applyFill="1" applyBorder="1"/>
    <xf numFmtId="4" fontId="7" fillId="5" borderId="2" xfId="2" applyNumberFormat="1" applyFont="1" applyFill="1" applyBorder="1" applyAlignment="1">
      <alignment horizontal="right"/>
    </xf>
    <xf numFmtId="4" fontId="7" fillId="5" borderId="72" xfId="2" applyNumberFormat="1" applyFont="1" applyFill="1" applyBorder="1"/>
    <xf numFmtId="4" fontId="6" fillId="5" borderId="72" xfId="2" applyNumberFormat="1" applyFont="1" applyFill="1" applyBorder="1"/>
    <xf numFmtId="4" fontId="7" fillId="5" borderId="52" xfId="2" applyNumberFormat="1" applyFont="1" applyFill="1" applyBorder="1" applyAlignment="1">
      <alignment horizontal="right"/>
    </xf>
    <xf numFmtId="0" fontId="7" fillId="3" borderId="63" xfId="0" applyFont="1" applyFill="1" applyBorder="1" applyAlignment="1">
      <alignment horizontal="left"/>
    </xf>
    <xf numFmtId="0" fontId="4" fillId="0" borderId="19" xfId="0" applyFont="1" applyBorder="1"/>
    <xf numFmtId="0" fontId="7" fillId="5" borderId="97" xfId="0" applyFont="1" applyFill="1" applyBorder="1" applyAlignment="1">
      <alignment horizontal="center"/>
    </xf>
    <xf numFmtId="0" fontId="7" fillId="5" borderId="69" xfId="0" applyFont="1" applyFill="1" applyBorder="1" applyAlignment="1">
      <alignment horizontal="center"/>
    </xf>
    <xf numFmtId="0" fontId="7" fillId="5" borderId="78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43" xfId="0" applyFont="1" applyFill="1" applyBorder="1" applyAlignment="1">
      <alignment horizontal="left"/>
    </xf>
    <xf numFmtId="4" fontId="7" fillId="3" borderId="52" xfId="0" applyNumberFormat="1" applyFont="1" applyFill="1" applyBorder="1"/>
    <xf numFmtId="4" fontId="22" fillId="5" borderId="0" xfId="0" applyNumberFormat="1" applyFont="1" applyFill="1" applyAlignment="1">
      <alignment wrapText="1"/>
    </xf>
    <xf numFmtId="0" fontId="6" fillId="0" borderId="21" xfId="0" applyFont="1" applyBorder="1"/>
    <xf numFmtId="0" fontId="6" fillId="0" borderId="69" xfId="0" applyFont="1" applyBorder="1"/>
    <xf numFmtId="0" fontId="6" fillId="0" borderId="21" xfId="0" applyFont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4" fillId="0" borderId="18" xfId="0" applyFont="1" applyBorder="1"/>
    <xf numFmtId="0" fontId="6" fillId="0" borderId="69" xfId="0" applyFont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4" fontId="4" fillId="3" borderId="21" xfId="0" applyNumberFormat="1" applyFont="1" applyFill="1" applyBorder="1" applyAlignment="1">
      <alignment wrapText="1"/>
    </xf>
    <xf numFmtId="0" fontId="7" fillId="5" borderId="74" xfId="0" applyFont="1" applyFill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2" borderId="27" xfId="0" applyFont="1" applyFill="1" applyBorder="1" applyAlignment="1">
      <alignment horizontal="left"/>
    </xf>
    <xf numFmtId="0" fontId="6" fillId="5" borderId="27" xfId="0" applyFont="1" applyFill="1" applyBorder="1" applyAlignment="1">
      <alignment horizontal="left"/>
    </xf>
    <xf numFmtId="0" fontId="4" fillId="5" borderId="18" xfId="0" applyFont="1" applyFill="1" applyBorder="1"/>
    <xf numFmtId="0" fontId="4" fillId="0" borderId="12" xfId="0" applyFont="1" applyBorder="1"/>
    <xf numFmtId="0" fontId="6" fillId="5" borderId="69" xfId="0" applyFont="1" applyFill="1" applyBorder="1" applyAlignment="1">
      <alignment horizontal="left"/>
    </xf>
    <xf numFmtId="0" fontId="7" fillId="5" borderId="69" xfId="0" applyFont="1" applyFill="1" applyBorder="1" applyAlignment="1">
      <alignment horizontal="left"/>
    </xf>
    <xf numFmtId="0" fontId="4" fillId="0" borderId="98" xfId="0" applyFont="1" applyBorder="1"/>
    <xf numFmtId="0" fontId="6" fillId="5" borderId="10" xfId="0" applyFont="1" applyFill="1" applyBorder="1"/>
    <xf numFmtId="4" fontId="18" fillId="5" borderId="0" xfId="0" applyNumberFormat="1" applyFont="1" applyFill="1" applyAlignment="1">
      <alignment wrapText="1"/>
    </xf>
    <xf numFmtId="4" fontId="6" fillId="5" borderId="8" xfId="1" applyNumberFormat="1" applyFont="1" applyFill="1" applyBorder="1"/>
    <xf numFmtId="4" fontId="6" fillId="5" borderId="5" xfId="1" applyNumberFormat="1" applyFont="1" applyFill="1" applyBorder="1"/>
    <xf numFmtId="0" fontId="6" fillId="5" borderId="12" xfId="0" applyFont="1" applyFill="1" applyBorder="1" applyAlignment="1">
      <alignment horizontal="left"/>
    </xf>
    <xf numFmtId="0" fontId="7" fillId="5" borderId="6" xfId="0" applyFont="1" applyFill="1" applyBorder="1"/>
    <xf numFmtId="4" fontId="6" fillId="5" borderId="27" xfId="0" applyNumberFormat="1" applyFont="1" applyFill="1" applyBorder="1"/>
    <xf numFmtId="0" fontId="6" fillId="5" borderId="0" xfId="0" applyFont="1" applyFill="1"/>
    <xf numFmtId="4" fontId="9" fillId="5" borderId="0" xfId="1" applyNumberFormat="1" applyFont="1" applyFill="1" applyBorder="1"/>
    <xf numFmtId="4" fontId="6" fillId="5" borderId="0" xfId="0" applyNumberFormat="1" applyFont="1" applyFill="1" applyAlignment="1">
      <alignment horizontal="right"/>
    </xf>
    <xf numFmtId="4" fontId="7" fillId="5" borderId="0" xfId="0" applyNumberFormat="1" applyFont="1" applyFill="1" applyAlignment="1">
      <alignment horizontal="right"/>
    </xf>
    <xf numFmtId="4" fontId="17" fillId="5" borderId="0" xfId="0" applyNumberFormat="1" applyFont="1" applyFill="1" applyAlignment="1">
      <alignment horizontal="right"/>
    </xf>
    <xf numFmtId="4" fontId="17" fillId="5" borderId="0" xfId="1" applyNumberFormat="1" applyFont="1" applyFill="1" applyBorder="1"/>
    <xf numFmtId="4" fontId="6" fillId="5" borderId="0" xfId="1" applyNumberFormat="1" applyFont="1" applyFill="1" applyBorder="1"/>
    <xf numFmtId="4" fontId="9" fillId="5" borderId="0" xfId="0" applyNumberFormat="1" applyFont="1" applyFill="1" applyAlignment="1">
      <alignment horizontal="right"/>
    </xf>
    <xf numFmtId="4" fontId="23" fillId="5" borderId="0" xfId="1" applyNumberFormat="1" applyFont="1" applyFill="1" applyBorder="1"/>
    <xf numFmtId="4" fontId="6" fillId="5" borderId="0" xfId="0" applyNumberFormat="1" applyFont="1" applyFill="1"/>
    <xf numFmtId="4" fontId="20" fillId="5" borderId="0" xfId="0" applyNumberFormat="1" applyFont="1" applyFill="1" applyAlignment="1">
      <alignment horizontal="right"/>
    </xf>
    <xf numFmtId="4" fontId="10" fillId="5" borderId="0" xfId="0" applyNumberFormat="1" applyFont="1" applyFill="1"/>
    <xf numFmtId="4" fontId="16" fillId="5" borderId="0" xfId="1" applyNumberFormat="1" applyFont="1" applyFill="1" applyBorder="1"/>
    <xf numFmtId="4" fontId="7" fillId="5" borderId="0" xfId="2" applyNumberFormat="1" applyFont="1" applyFill="1" applyBorder="1" applyAlignment="1">
      <alignment horizontal="right"/>
    </xf>
    <xf numFmtId="4" fontId="19" fillId="5" borderId="0" xfId="1" applyNumberFormat="1" applyFont="1" applyFill="1" applyBorder="1"/>
    <xf numFmtId="4" fontId="19" fillId="5" borderId="4" xfId="1" applyNumberFormat="1" applyFont="1" applyFill="1" applyBorder="1"/>
    <xf numFmtId="0" fontId="7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4" fontId="7" fillId="5" borderId="0" xfId="0" applyNumberFormat="1" applyFont="1" applyFill="1"/>
    <xf numFmtId="4" fontId="7" fillId="5" borderId="0" xfId="0" applyNumberFormat="1" applyFont="1" applyFill="1" applyAlignment="1">
      <alignment wrapText="1"/>
    </xf>
    <xf numFmtId="4" fontId="16" fillId="5" borderId="0" xfId="0" applyNumberFormat="1" applyFont="1" applyFill="1" applyAlignment="1">
      <alignment horizontal="right"/>
    </xf>
    <xf numFmtId="4" fontId="7" fillId="5" borderId="0" xfId="0" applyNumberFormat="1" applyFont="1" applyFill="1" applyAlignment="1">
      <alignment horizontal="center" wrapText="1"/>
    </xf>
    <xf numFmtId="4" fontId="4" fillId="5" borderId="4" xfId="0" applyNumberFormat="1" applyFont="1" applyFill="1" applyBorder="1"/>
    <xf numFmtId="4" fontId="7" fillId="5" borderId="0" xfId="0" applyNumberFormat="1" applyFont="1" applyFill="1" applyAlignment="1">
      <alignment horizontal="center"/>
    </xf>
    <xf numFmtId="4" fontId="13" fillId="5" borderId="0" xfId="0" applyNumberFormat="1" applyFont="1" applyFill="1"/>
    <xf numFmtId="4" fontId="17" fillId="5" borderId="0" xfId="0" applyNumberFormat="1" applyFont="1" applyFill="1"/>
    <xf numFmtId="4" fontId="19" fillId="5" borderId="0" xfId="0" applyNumberFormat="1" applyFont="1" applyFill="1" applyAlignment="1">
      <alignment horizontal="right"/>
    </xf>
    <xf numFmtId="4" fontId="6" fillId="5" borderId="4" xfId="1" applyNumberFormat="1" applyFont="1" applyFill="1" applyBorder="1"/>
    <xf numFmtId="4" fontId="7" fillId="5" borderId="4" xfId="0" applyNumberFormat="1" applyFont="1" applyFill="1" applyBorder="1"/>
    <xf numFmtId="4" fontId="4" fillId="5" borderId="0" xfId="0" applyNumberFormat="1" applyFont="1" applyFill="1" applyAlignment="1">
      <alignment horizontal="center"/>
    </xf>
    <xf numFmtId="4" fontId="7" fillId="5" borderId="4" xfId="0" applyNumberFormat="1" applyFont="1" applyFill="1" applyBorder="1" applyAlignment="1">
      <alignment horizontal="right"/>
    </xf>
    <xf numFmtId="4" fontId="7" fillId="5" borderId="4" xfId="1" applyNumberFormat="1" applyFont="1" applyFill="1" applyBorder="1"/>
    <xf numFmtId="4" fontId="6" fillId="5" borderId="4" xfId="0" applyNumberFormat="1" applyFont="1" applyFill="1" applyBorder="1" applyAlignment="1">
      <alignment horizontal="right"/>
    </xf>
    <xf numFmtId="4" fontId="9" fillId="5" borderId="4" xfId="0" applyNumberFormat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4" fontId="25" fillId="0" borderId="63" xfId="1" applyNumberFormat="1" applyFont="1" applyFill="1" applyBorder="1"/>
    <xf numFmtId="4" fontId="25" fillId="5" borderId="63" xfId="1" applyNumberFormat="1" applyFont="1" applyFill="1" applyBorder="1"/>
    <xf numFmtId="4" fontId="19" fillId="4" borderId="46" xfId="0" applyNumberFormat="1" applyFont="1" applyFill="1" applyBorder="1" applyAlignment="1">
      <alignment horizontal="right"/>
    </xf>
    <xf numFmtId="4" fontId="19" fillId="0" borderId="9" xfId="0" applyNumberFormat="1" applyFont="1" applyBorder="1" applyAlignment="1">
      <alignment horizontal="right"/>
    </xf>
    <xf numFmtId="4" fontId="19" fillId="0" borderId="10" xfId="0" applyNumberFormat="1" applyFont="1" applyBorder="1" applyAlignment="1">
      <alignment horizontal="right"/>
    </xf>
    <xf numFmtId="4" fontId="17" fillId="0" borderId="8" xfId="0" applyNumberFormat="1" applyFont="1" applyBorder="1" applyAlignment="1">
      <alignment horizontal="right"/>
    </xf>
    <xf numFmtId="4" fontId="17" fillId="5" borderId="8" xfId="1" applyNumberFormat="1" applyFont="1" applyFill="1" applyBorder="1"/>
    <xf numFmtId="4" fontId="19" fillId="0" borderId="8" xfId="0" applyNumberFormat="1" applyFont="1" applyBorder="1" applyAlignment="1">
      <alignment horizontal="right"/>
    </xf>
    <xf numFmtId="4" fontId="19" fillId="4" borderId="75" xfId="1" applyNumberFormat="1" applyFont="1" applyFill="1" applyBorder="1"/>
    <xf numFmtId="4" fontId="19" fillId="5" borderId="52" xfId="1" applyNumberFormat="1" applyFont="1" applyFill="1" applyBorder="1"/>
    <xf numFmtId="4" fontId="17" fillId="5" borderId="53" xfId="0" applyNumberFormat="1" applyFont="1" applyFill="1" applyBorder="1" applyAlignment="1">
      <alignment horizontal="right"/>
    </xf>
    <xf numFmtId="4" fontId="19" fillId="5" borderId="54" xfId="0" applyNumberFormat="1" applyFont="1" applyFill="1" applyBorder="1" applyAlignment="1">
      <alignment horizontal="right"/>
    </xf>
    <xf numFmtId="4" fontId="19" fillId="5" borderId="63" xfId="0" applyNumberFormat="1" applyFont="1" applyFill="1" applyBorder="1" applyAlignment="1">
      <alignment horizontal="right"/>
    </xf>
    <xf numFmtId="4" fontId="19" fillId="5" borderId="53" xfId="0" applyNumberFormat="1" applyFont="1" applyFill="1" applyBorder="1" applyAlignment="1">
      <alignment horizontal="right"/>
    </xf>
    <xf numFmtId="4" fontId="26" fillId="5" borderId="63" xfId="1" applyNumberFormat="1" applyFont="1" applyFill="1" applyBorder="1"/>
    <xf numFmtId="4" fontId="26" fillId="0" borderId="27" xfId="1" applyNumberFormat="1" applyFont="1" applyFill="1" applyBorder="1"/>
    <xf numFmtId="4" fontId="26" fillId="5" borderId="27" xfId="1" applyNumberFormat="1" applyFont="1" applyFill="1" applyBorder="1"/>
    <xf numFmtId="4" fontId="27" fillId="0" borderId="0" xfId="0" applyNumberFormat="1" applyFont="1"/>
    <xf numFmtId="4" fontId="28" fillId="0" borderId="63" xfId="0" applyNumberFormat="1" applyFont="1" applyBorder="1" applyAlignment="1">
      <alignment horizontal="right"/>
    </xf>
    <xf numFmtId="4" fontId="17" fillId="0" borderId="64" xfId="1" applyNumberFormat="1" applyFont="1" applyFill="1" applyBorder="1"/>
    <xf numFmtId="4" fontId="29" fillId="5" borderId="63" xfId="0" applyNumberFormat="1" applyFont="1" applyFill="1" applyBorder="1" applyAlignment="1">
      <alignment horizontal="right"/>
    </xf>
    <xf numFmtId="4" fontId="17" fillId="0" borderId="59" xfId="0" applyNumberFormat="1" applyFont="1" applyBorder="1" applyAlignment="1">
      <alignment horizontal="right"/>
    </xf>
    <xf numFmtId="4" fontId="9" fillId="5" borderId="59" xfId="0" applyNumberFormat="1" applyFont="1" applyFill="1" applyBorder="1" applyAlignment="1">
      <alignment horizontal="right"/>
    </xf>
    <xf numFmtId="4" fontId="19" fillId="5" borderId="63" xfId="1" applyNumberFormat="1" applyFont="1" applyFill="1" applyBorder="1"/>
    <xf numFmtId="4" fontId="9" fillId="0" borderId="53" xfId="0" applyNumberFormat="1" applyFont="1" applyBorder="1" applyAlignment="1">
      <alignment horizontal="right"/>
    </xf>
    <xf numFmtId="4" fontId="16" fillId="3" borderId="33" xfId="1" applyNumberFormat="1" applyFont="1" applyFill="1" applyBorder="1"/>
    <xf numFmtId="4" fontId="16" fillId="0" borderId="59" xfId="0" applyNumberFormat="1" applyFont="1" applyBorder="1" applyAlignment="1">
      <alignment horizontal="right"/>
    </xf>
    <xf numFmtId="4" fontId="16" fillId="3" borderId="47" xfId="0" applyNumberFormat="1" applyFont="1" applyFill="1" applyBorder="1" applyAlignment="1">
      <alignment horizontal="right"/>
    </xf>
    <xf numFmtId="4" fontId="19" fillId="4" borderId="65" xfId="1" applyNumberFormat="1" applyFont="1" applyFill="1" applyBorder="1"/>
    <xf numFmtId="4" fontId="6" fillId="9" borderId="53" xfId="0" applyNumberFormat="1" applyFont="1" applyFill="1" applyBorder="1" applyAlignment="1">
      <alignment horizontal="right"/>
    </xf>
    <xf numFmtId="4" fontId="9" fillId="9" borderId="63" xfId="0" applyNumberFormat="1" applyFont="1" applyFill="1" applyBorder="1" applyAlignment="1">
      <alignment horizontal="right"/>
    </xf>
    <xf numFmtId="4" fontId="6" fillId="9" borderId="63" xfId="1" applyNumberFormat="1" applyFont="1" applyFill="1" applyBorder="1"/>
    <xf numFmtId="4" fontId="6" fillId="10" borderId="63" xfId="1" applyNumberFormat="1" applyFont="1" applyFill="1" applyBorder="1"/>
    <xf numFmtId="4" fontId="6" fillId="5" borderId="4" xfId="0" applyNumberFormat="1" applyFont="1" applyFill="1" applyBorder="1"/>
    <xf numFmtId="4" fontId="6" fillId="5" borderId="6" xfId="1" applyNumberFormat="1" applyFont="1" applyFill="1" applyBorder="1"/>
    <xf numFmtId="4" fontId="19" fillId="0" borderId="27" xfId="0" applyNumberFormat="1" applyFont="1" applyBorder="1" applyAlignment="1">
      <alignment horizontal="right"/>
    </xf>
    <xf numFmtId="4" fontId="19" fillId="0" borderId="8" xfId="1" applyNumberFormat="1" applyFont="1" applyFill="1" applyBorder="1"/>
    <xf numFmtId="4" fontId="16" fillId="5" borderId="63" xfId="1" applyNumberFormat="1" applyFont="1" applyFill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CCCCFF"/>
      <color rgb="FFFF99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1"/>
  <sheetViews>
    <sheetView tabSelected="1" view="pageBreakPreview" topLeftCell="A215" zoomScale="59" zoomScaleNormal="59" zoomScaleSheetLayoutView="59" workbookViewId="0">
      <selection activeCell="L191" sqref="L191"/>
    </sheetView>
  </sheetViews>
  <sheetFormatPr defaultColWidth="8.6640625" defaultRowHeight="17.100000000000001" customHeight="1" x14ac:dyDescent="0.25"/>
  <cols>
    <col min="1" max="1" width="8.6640625" style="3"/>
    <col min="2" max="2" width="13.6640625" style="3" customWidth="1"/>
    <col min="3" max="3" width="9.88671875" style="3" bestFit="1" customWidth="1"/>
    <col min="4" max="8" width="8.6640625" style="3"/>
    <col min="9" max="10" width="19.109375" style="3" customWidth="1"/>
    <col min="11" max="11" width="22.33203125" style="3" customWidth="1"/>
    <col min="12" max="12" width="22.88671875" style="8" customWidth="1"/>
    <col min="13" max="13" width="0.21875" style="8" customWidth="1"/>
    <col min="14" max="14" width="18.21875" style="17" customWidth="1"/>
    <col min="15" max="15" width="20.44140625" style="17" customWidth="1"/>
    <col min="16" max="16" width="34" style="314" customWidth="1"/>
    <col min="17" max="17" width="8.6640625" style="3"/>
    <col min="18" max="18" width="35.33203125" style="3" customWidth="1"/>
    <col min="19" max="16384" width="8.6640625" style="3"/>
  </cols>
  <sheetData>
    <row r="1" spans="2:19" ht="19.2" customHeigh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8"/>
      <c r="M1" s="208"/>
      <c r="N1" s="435"/>
      <c r="O1" s="435"/>
    </row>
    <row r="2" spans="2:19" ht="17.100000000000001" customHeight="1" x14ac:dyDescent="0.3">
      <c r="B2" s="499" t="s">
        <v>120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42"/>
      <c r="N2" s="442"/>
      <c r="O2" s="442"/>
    </row>
    <row r="3" spans="2:19" ht="17.100000000000001" customHeight="1" x14ac:dyDescent="0.3">
      <c r="B3" s="499" t="s">
        <v>197</v>
      </c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42"/>
      <c r="N3" s="442"/>
      <c r="O3" s="442"/>
    </row>
    <row r="4" spans="2:19" ht="17.100000000000001" customHeight="1" x14ac:dyDescent="0.25">
      <c r="B4" s="500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443"/>
      <c r="N4" s="443"/>
      <c r="O4" s="443"/>
    </row>
    <row r="5" spans="2:19" ht="17.100000000000001" customHeight="1" x14ac:dyDescent="0.35">
      <c r="G5" s="303"/>
    </row>
    <row r="6" spans="2:19" ht="17.100000000000001" customHeight="1" thickBot="1" x14ac:dyDescent="0.35">
      <c r="B6" s="21"/>
      <c r="C6" s="20"/>
      <c r="D6" s="20"/>
      <c r="E6" s="22"/>
      <c r="F6" s="22"/>
      <c r="G6" s="22"/>
      <c r="H6" s="22"/>
      <c r="I6" s="23"/>
      <c r="J6" s="23"/>
      <c r="K6" s="23"/>
      <c r="L6" s="23"/>
      <c r="M6" s="23"/>
      <c r="N6" s="444"/>
      <c r="O6" s="444"/>
    </row>
    <row r="7" spans="2:19" ht="35.1" customHeight="1" thickBot="1" x14ac:dyDescent="0.35">
      <c r="B7" s="24" t="s">
        <v>0</v>
      </c>
      <c r="C7" s="25"/>
      <c r="D7" s="25"/>
      <c r="E7" s="25" t="s">
        <v>1</v>
      </c>
      <c r="F7" s="25"/>
      <c r="G7" s="25"/>
      <c r="H7" s="26"/>
      <c r="I7" s="27" t="s">
        <v>194</v>
      </c>
      <c r="J7" s="28" t="s">
        <v>126</v>
      </c>
      <c r="K7" s="29" t="s">
        <v>127</v>
      </c>
      <c r="L7" s="27" t="s">
        <v>196</v>
      </c>
      <c r="M7" s="27"/>
      <c r="N7" s="445"/>
      <c r="O7" s="445"/>
      <c r="S7" s="293"/>
    </row>
    <row r="8" spans="2:19" ht="17.100000000000001" customHeight="1" x14ac:dyDescent="0.3">
      <c r="B8" s="30"/>
      <c r="C8" s="20"/>
      <c r="D8" s="20"/>
      <c r="E8" s="20"/>
      <c r="F8" s="20"/>
      <c r="G8" s="20"/>
      <c r="H8" s="20"/>
      <c r="I8" s="31"/>
      <c r="J8" s="32"/>
      <c r="K8" s="32"/>
      <c r="L8" s="31"/>
      <c r="M8" s="31"/>
      <c r="N8" s="435"/>
      <c r="O8" s="435"/>
    </row>
    <row r="9" spans="2:19" ht="17.100000000000001" customHeight="1" x14ac:dyDescent="0.3">
      <c r="B9" s="33">
        <v>3</v>
      </c>
      <c r="C9" s="22" t="s">
        <v>2</v>
      </c>
      <c r="D9" s="20"/>
      <c r="E9" s="20"/>
      <c r="F9" s="20"/>
      <c r="G9" s="20"/>
      <c r="H9" s="20"/>
      <c r="I9" s="34"/>
      <c r="J9" s="32"/>
      <c r="K9" s="32"/>
      <c r="L9" s="34"/>
      <c r="M9" s="34"/>
      <c r="N9" s="435"/>
      <c r="O9" s="435"/>
    </row>
    <row r="10" spans="2:19" ht="17.100000000000001" customHeight="1" x14ac:dyDescent="0.3">
      <c r="B10" s="33"/>
      <c r="C10" s="22"/>
      <c r="D10" s="20"/>
      <c r="E10" s="20"/>
      <c r="F10" s="20"/>
      <c r="G10" s="20"/>
      <c r="H10" s="20"/>
      <c r="I10" s="34" t="s">
        <v>165</v>
      </c>
      <c r="J10" s="32"/>
      <c r="K10" s="32"/>
      <c r="L10" s="34" t="s">
        <v>165</v>
      </c>
      <c r="M10" s="34"/>
      <c r="N10" s="435"/>
      <c r="O10" s="435"/>
    </row>
    <row r="11" spans="2:19" ht="17.100000000000001" customHeight="1" x14ac:dyDescent="0.3">
      <c r="B11" s="33">
        <v>32</v>
      </c>
      <c r="C11" s="22" t="s">
        <v>3</v>
      </c>
      <c r="D11" s="22"/>
      <c r="E11" s="22"/>
      <c r="F11" s="22"/>
      <c r="G11" s="22"/>
      <c r="H11" s="22"/>
      <c r="I11" s="35"/>
      <c r="J11" s="36"/>
      <c r="K11" s="32"/>
      <c r="L11" s="35"/>
      <c r="M11" s="35"/>
      <c r="N11" s="435"/>
      <c r="O11" s="435"/>
    </row>
    <row r="12" spans="2:19" ht="17.100000000000001" customHeight="1" x14ac:dyDescent="0.3">
      <c r="B12" s="37">
        <v>321</v>
      </c>
      <c r="C12" s="38" t="s">
        <v>4</v>
      </c>
      <c r="D12" s="38"/>
      <c r="E12" s="38"/>
      <c r="F12" s="38"/>
      <c r="G12" s="38"/>
      <c r="H12" s="39"/>
      <c r="I12" s="40">
        <v>1817000</v>
      </c>
      <c r="J12" s="41">
        <v>1484290.33</v>
      </c>
      <c r="K12" s="41">
        <f>J12/I12*100</f>
        <v>81.689066042927905</v>
      </c>
      <c r="L12" s="321">
        <v>1575000</v>
      </c>
      <c r="M12" s="40"/>
      <c r="N12" s="427"/>
      <c r="O12" s="427"/>
      <c r="P12" s="317"/>
    </row>
    <row r="13" spans="2:19" ht="17.100000000000001" customHeight="1" x14ac:dyDescent="0.3">
      <c r="B13" s="37">
        <v>322</v>
      </c>
      <c r="C13" s="38" t="s">
        <v>5</v>
      </c>
      <c r="D13" s="38"/>
      <c r="E13" s="38"/>
      <c r="F13" s="38"/>
      <c r="G13" s="38"/>
      <c r="H13" s="38"/>
      <c r="I13" s="40">
        <v>81000</v>
      </c>
      <c r="J13" s="41">
        <v>73990.259999999995</v>
      </c>
      <c r="K13" s="41">
        <f>J13/I13*100</f>
        <v>91.345999999999989</v>
      </c>
      <c r="L13" s="321">
        <v>87500</v>
      </c>
      <c r="M13" s="40"/>
      <c r="N13" s="427"/>
      <c r="O13" s="427"/>
      <c r="P13" s="317"/>
    </row>
    <row r="14" spans="2:19" ht="17.100000000000001" customHeight="1" thickBot="1" x14ac:dyDescent="0.35">
      <c r="B14" s="42">
        <v>32</v>
      </c>
      <c r="C14" s="43" t="s">
        <v>169</v>
      </c>
      <c r="D14" s="44"/>
      <c r="E14" s="44"/>
      <c r="F14" s="44"/>
      <c r="G14" s="44"/>
      <c r="H14" s="45"/>
      <c r="I14" s="46">
        <f>SUM(I12:I13)</f>
        <v>1898000</v>
      </c>
      <c r="J14" s="46">
        <f>SUM(J12:J13)</f>
        <v>1558280.59</v>
      </c>
      <c r="K14" s="47">
        <f>J14/I14*100</f>
        <v>82.101190200210752</v>
      </c>
      <c r="L14" s="463">
        <f>SUM(L12:L13)</f>
        <v>1662500</v>
      </c>
      <c r="M14" s="46"/>
      <c r="N14" s="429"/>
      <c r="O14" s="429"/>
      <c r="P14" s="317"/>
    </row>
    <row r="15" spans="2:19" ht="17.100000000000001" customHeight="1" thickTop="1" x14ac:dyDescent="0.3">
      <c r="B15" s="48"/>
      <c r="C15" s="22"/>
      <c r="D15" s="22"/>
      <c r="E15" s="22"/>
      <c r="F15" s="22"/>
      <c r="G15" s="22"/>
      <c r="H15" s="22"/>
      <c r="I15" s="49"/>
      <c r="J15" s="49"/>
      <c r="K15" s="50"/>
      <c r="L15" s="464"/>
      <c r="M15" s="464"/>
      <c r="N15" s="429"/>
      <c r="O15" s="429"/>
      <c r="P15" s="317"/>
    </row>
    <row r="16" spans="2:19" ht="17.100000000000001" customHeight="1" x14ac:dyDescent="0.3">
      <c r="B16" s="48">
        <v>34</v>
      </c>
      <c r="C16" s="22" t="s">
        <v>6</v>
      </c>
      <c r="D16" s="22"/>
      <c r="E16" s="22"/>
      <c r="F16" s="22"/>
      <c r="G16" s="22"/>
      <c r="H16" s="22"/>
      <c r="I16" s="51"/>
      <c r="J16" s="51"/>
      <c r="K16" s="52"/>
      <c r="L16" s="465"/>
      <c r="M16" s="465"/>
      <c r="N16" s="429"/>
      <c r="O16" s="429"/>
      <c r="P16" s="317"/>
    </row>
    <row r="17" spans="2:18" ht="17.100000000000001" customHeight="1" x14ac:dyDescent="0.3">
      <c r="B17" s="53">
        <v>341</v>
      </c>
      <c r="C17" s="54" t="s">
        <v>7</v>
      </c>
      <c r="D17" s="54"/>
      <c r="E17" s="54"/>
      <c r="F17" s="54"/>
      <c r="G17" s="54"/>
      <c r="H17" s="55"/>
      <c r="I17" s="56"/>
      <c r="J17" s="57"/>
      <c r="K17" s="58"/>
      <c r="L17" s="466"/>
      <c r="M17" s="466"/>
      <c r="N17" s="428"/>
      <c r="O17" s="428"/>
      <c r="P17" s="317"/>
    </row>
    <row r="18" spans="2:18" ht="17.100000000000001" customHeight="1" x14ac:dyDescent="0.3">
      <c r="B18" s="37">
        <v>341311</v>
      </c>
      <c r="C18" s="59" t="s">
        <v>8</v>
      </c>
      <c r="D18" s="38"/>
      <c r="E18" s="38"/>
      <c r="F18" s="20"/>
      <c r="G18" s="38"/>
      <c r="H18" s="60"/>
      <c r="I18" s="61">
        <v>600</v>
      </c>
      <c r="J18" s="41">
        <v>208.57</v>
      </c>
      <c r="K18" s="41">
        <f>J18/I18*100</f>
        <v>34.761666666666663</v>
      </c>
      <c r="L18" s="467">
        <v>210</v>
      </c>
      <c r="M18" s="467"/>
      <c r="N18" s="427"/>
      <c r="O18" s="427"/>
      <c r="P18" s="317"/>
    </row>
    <row r="19" spans="2:18" ht="17.100000000000001" customHeight="1" x14ac:dyDescent="0.3">
      <c r="B19" s="37">
        <v>34141</v>
      </c>
      <c r="C19" s="59" t="s">
        <v>9</v>
      </c>
      <c r="D19" s="54"/>
      <c r="E19" s="54"/>
      <c r="F19" s="54"/>
      <c r="G19" s="54"/>
      <c r="H19" s="55"/>
      <c r="I19" s="62"/>
      <c r="J19" s="63"/>
      <c r="K19" s="41"/>
      <c r="L19" s="468"/>
      <c r="M19" s="468"/>
      <c r="N19" s="429"/>
      <c r="O19" s="429"/>
      <c r="P19" s="317"/>
    </row>
    <row r="20" spans="2:18" ht="17.100000000000001" customHeight="1" thickBot="1" x14ac:dyDescent="0.35">
      <c r="B20" s="42">
        <v>34</v>
      </c>
      <c r="C20" s="43" t="s">
        <v>170</v>
      </c>
      <c r="D20" s="44"/>
      <c r="E20" s="44"/>
      <c r="F20" s="44"/>
      <c r="G20" s="44"/>
      <c r="H20" s="64"/>
      <c r="I20" s="65">
        <f>SUM(I17:I18)</f>
        <v>600</v>
      </c>
      <c r="J20" s="66">
        <f>SUM(J17+J19+J18)</f>
        <v>208.57</v>
      </c>
      <c r="K20" s="66">
        <f>J20/I20*100</f>
        <v>34.761666666666663</v>
      </c>
      <c r="L20" s="463">
        <f>SUM(L18:L19)</f>
        <v>210</v>
      </c>
      <c r="M20" s="463"/>
      <c r="N20" s="446"/>
      <c r="O20" s="446"/>
      <c r="P20" s="317"/>
    </row>
    <row r="21" spans="2:18" ht="17.100000000000001" customHeight="1" thickTop="1" x14ac:dyDescent="0.3">
      <c r="B21" s="48"/>
      <c r="C21" s="22"/>
      <c r="D21" s="22"/>
      <c r="E21" s="22"/>
      <c r="F21" s="22"/>
      <c r="G21" s="67"/>
      <c r="H21" s="68"/>
      <c r="I21" s="69"/>
      <c r="J21" s="49"/>
      <c r="K21" s="52"/>
      <c r="L21" s="69"/>
      <c r="M21" s="69"/>
      <c r="N21" s="429"/>
      <c r="O21" s="429"/>
    </row>
    <row r="22" spans="2:18" ht="17.100000000000001" customHeight="1" x14ac:dyDescent="0.3">
      <c r="B22" s="70">
        <v>36</v>
      </c>
      <c r="C22" s="54" t="s">
        <v>10</v>
      </c>
      <c r="D22" s="54"/>
      <c r="E22" s="54"/>
      <c r="F22" s="54"/>
      <c r="G22" s="54"/>
      <c r="H22" s="55"/>
      <c r="I22" s="62"/>
      <c r="J22" s="63"/>
      <c r="K22" s="58"/>
      <c r="L22" s="62"/>
      <c r="M22" s="62"/>
      <c r="N22" s="429"/>
      <c r="O22" s="429"/>
    </row>
    <row r="23" spans="2:18" ht="17.100000000000001" customHeight="1" x14ac:dyDescent="0.3">
      <c r="B23" s="48"/>
      <c r="C23" s="22"/>
      <c r="D23" s="22"/>
      <c r="E23" s="22"/>
      <c r="F23" s="22"/>
      <c r="G23" s="22"/>
      <c r="H23" s="71"/>
      <c r="I23" s="62"/>
      <c r="J23" s="63"/>
      <c r="K23" s="58"/>
      <c r="L23" s="62"/>
      <c r="M23" s="62"/>
      <c r="N23" s="456"/>
      <c r="O23" s="429"/>
    </row>
    <row r="24" spans="2:18" ht="17.100000000000001" customHeight="1" x14ac:dyDescent="0.3">
      <c r="B24" s="70">
        <v>361</v>
      </c>
      <c r="C24" s="54" t="s">
        <v>11</v>
      </c>
      <c r="D24" s="54"/>
      <c r="E24" s="54"/>
      <c r="F24" s="54"/>
      <c r="G24" s="54"/>
      <c r="H24" s="55"/>
      <c r="I24" s="72">
        <v>20000</v>
      </c>
      <c r="J24" s="175">
        <f>SUM(J25+J26)</f>
        <v>13657.45</v>
      </c>
      <c r="K24" s="58">
        <f>J24/I24*100</f>
        <v>68.28725</v>
      </c>
      <c r="L24" s="72">
        <f>SUM(L25+L26)</f>
        <v>18000</v>
      </c>
      <c r="M24" s="72"/>
      <c r="N24" s="457"/>
      <c r="O24" s="158"/>
    </row>
    <row r="25" spans="2:18" ht="17.100000000000001" customHeight="1" x14ac:dyDescent="0.3">
      <c r="B25" s="73">
        <v>361</v>
      </c>
      <c r="C25" s="74" t="s">
        <v>12</v>
      </c>
      <c r="D25" s="74"/>
      <c r="E25" s="74"/>
      <c r="F25" s="74"/>
      <c r="G25" s="75"/>
      <c r="H25" s="75"/>
      <c r="I25" s="40">
        <v>20000</v>
      </c>
      <c r="J25" s="40">
        <v>13657.45</v>
      </c>
      <c r="K25" s="41">
        <f>J25/I25*100</f>
        <v>68.28725</v>
      </c>
      <c r="L25" s="40">
        <v>18000</v>
      </c>
      <c r="M25" s="40"/>
      <c r="N25" s="453"/>
      <c r="O25" s="432"/>
    </row>
    <row r="26" spans="2:18" ht="17.100000000000001" customHeight="1" x14ac:dyDescent="0.3">
      <c r="B26" s="270">
        <v>36141</v>
      </c>
      <c r="C26" s="20" t="s">
        <v>188</v>
      </c>
      <c r="D26" s="20"/>
      <c r="E26" s="20"/>
      <c r="F26" s="22"/>
      <c r="G26" s="22"/>
      <c r="H26" s="22"/>
      <c r="I26" s="79">
        <v>0</v>
      </c>
      <c r="J26" s="79"/>
      <c r="K26" s="41"/>
      <c r="L26" s="79"/>
      <c r="M26" s="79"/>
      <c r="N26" s="458"/>
      <c r="O26" s="428"/>
    </row>
    <row r="27" spans="2:18" ht="17.100000000000001" customHeight="1" x14ac:dyDescent="0.3">
      <c r="B27" s="53">
        <v>363</v>
      </c>
      <c r="C27" s="54" t="s">
        <v>13</v>
      </c>
      <c r="D27" s="54"/>
      <c r="E27" s="54"/>
      <c r="F27" s="54"/>
      <c r="G27" s="54"/>
      <c r="H27" s="77"/>
      <c r="I27" s="78">
        <f>SUM(I28:I31)</f>
        <v>5000</v>
      </c>
      <c r="J27" s="78">
        <f>SUM(J28:J30)</f>
        <v>5090.88</v>
      </c>
      <c r="K27" s="58">
        <f>J27/I27*100</f>
        <v>101.8176</v>
      </c>
      <c r="L27" s="312">
        <v>8000</v>
      </c>
      <c r="M27" s="312"/>
      <c r="N27" s="457"/>
      <c r="O27" s="158"/>
    </row>
    <row r="28" spans="2:18" ht="17.100000000000001" customHeight="1" x14ac:dyDescent="0.3">
      <c r="B28" s="37">
        <v>36311</v>
      </c>
      <c r="C28" s="59" t="s">
        <v>158</v>
      </c>
      <c r="D28" s="38"/>
      <c r="E28" s="38"/>
      <c r="F28" s="38"/>
      <c r="G28" s="38"/>
      <c r="H28" s="39"/>
      <c r="I28" s="79"/>
      <c r="J28" s="79"/>
      <c r="K28" s="41"/>
      <c r="L28" s="79"/>
      <c r="M28" s="79"/>
      <c r="N28" s="458"/>
      <c r="O28" s="428"/>
    </row>
    <row r="29" spans="2:18" ht="17.100000000000001" customHeight="1" x14ac:dyDescent="0.3">
      <c r="B29" s="37">
        <v>36321</v>
      </c>
      <c r="C29" s="59" t="s">
        <v>14</v>
      </c>
      <c r="D29" s="38"/>
      <c r="E29" s="38"/>
      <c r="F29" s="38"/>
      <c r="G29" s="38"/>
      <c r="H29" s="39"/>
      <c r="I29" s="79"/>
      <c r="J29" s="57"/>
      <c r="K29" s="58"/>
      <c r="L29" s="79"/>
      <c r="M29" s="79"/>
      <c r="N29" s="458"/>
      <c r="O29" s="428"/>
      <c r="P29"/>
    </row>
    <row r="30" spans="2:18" ht="17.100000000000001" customHeight="1" x14ac:dyDescent="0.3">
      <c r="B30" s="37">
        <v>363311</v>
      </c>
      <c r="C30" s="59" t="s">
        <v>134</v>
      </c>
      <c r="D30" s="38"/>
      <c r="E30" s="38"/>
      <c r="F30" s="38"/>
      <c r="G30" s="38"/>
      <c r="H30" s="39"/>
      <c r="I30" s="79">
        <v>5000</v>
      </c>
      <c r="J30" s="57">
        <v>5090.88</v>
      </c>
      <c r="K30" s="41">
        <f>J30/I30*100</f>
        <v>101.8176</v>
      </c>
      <c r="L30" s="313">
        <v>8000</v>
      </c>
      <c r="M30" s="313"/>
      <c r="N30" s="458"/>
      <c r="O30" s="428"/>
      <c r="P30" s="316"/>
      <c r="R30"/>
    </row>
    <row r="31" spans="2:18" ht="17.100000000000001" customHeight="1" x14ac:dyDescent="0.3">
      <c r="B31" s="37"/>
      <c r="C31" s="38"/>
      <c r="D31" s="38"/>
      <c r="E31" s="38"/>
      <c r="F31" s="38"/>
      <c r="G31" s="20"/>
      <c r="H31" s="38"/>
      <c r="I31" s="56"/>
      <c r="J31" s="57"/>
      <c r="K31" s="41"/>
      <c r="L31" s="310"/>
      <c r="M31" s="310"/>
      <c r="N31" s="459"/>
      <c r="O31" s="433"/>
      <c r="P31" s="316"/>
      <c r="R31"/>
    </row>
    <row r="32" spans="2:18" ht="17.100000000000001" customHeight="1" thickBot="1" x14ac:dyDescent="0.35">
      <c r="B32" s="80">
        <v>36</v>
      </c>
      <c r="C32" s="81" t="s">
        <v>10</v>
      </c>
      <c r="D32" s="82"/>
      <c r="E32" s="82"/>
      <c r="F32" s="82"/>
      <c r="G32" s="82"/>
      <c r="H32" s="83"/>
      <c r="I32" s="84">
        <f>SUM(I24+I30+I28)</f>
        <v>25000</v>
      </c>
      <c r="J32" s="84">
        <f>SUM(J24+J27)</f>
        <v>18748.330000000002</v>
      </c>
      <c r="K32" s="85">
        <f>J32/I32*100</f>
        <v>74.993320000000011</v>
      </c>
      <c r="L32" s="489">
        <f>SUM(L24+L27)</f>
        <v>26000</v>
      </c>
      <c r="M32" s="489"/>
      <c r="N32" s="457"/>
      <c r="O32" s="158"/>
      <c r="P32" s="316"/>
    </row>
    <row r="33" spans="2:16" ht="17.100000000000001" customHeight="1" thickTop="1" thickBot="1" x14ac:dyDescent="0.35">
      <c r="B33" s="86">
        <v>3</v>
      </c>
      <c r="C33" s="87" t="s">
        <v>15</v>
      </c>
      <c r="D33" s="87"/>
      <c r="E33" s="88"/>
      <c r="F33" s="89"/>
      <c r="G33" s="89"/>
      <c r="H33" s="90"/>
      <c r="I33" s="91">
        <f>I14+I20+I32</f>
        <v>1923600</v>
      </c>
      <c r="J33" s="91">
        <f>J14+J20+J32</f>
        <v>1577237.4900000002</v>
      </c>
      <c r="K33" s="92">
        <f>J33/I33*100</f>
        <v>81.994047099189032</v>
      </c>
      <c r="L33" s="469">
        <f>L14+L20+L32</f>
        <v>1688710</v>
      </c>
      <c r="M33" s="469"/>
      <c r="N33" s="457"/>
      <c r="O33" s="158"/>
    </row>
    <row r="34" spans="2:16" ht="17.100000000000001" customHeight="1" thickTop="1" x14ac:dyDescent="0.3">
      <c r="B34" s="93"/>
      <c r="C34" s="22"/>
      <c r="D34" s="22"/>
      <c r="E34" s="22"/>
      <c r="F34" s="22"/>
      <c r="G34" s="22"/>
      <c r="H34" s="22"/>
      <c r="I34" s="94"/>
      <c r="J34" s="95"/>
      <c r="K34" s="96"/>
      <c r="L34" s="298"/>
      <c r="M34" s="298"/>
      <c r="N34" s="456"/>
      <c r="O34" s="429"/>
    </row>
    <row r="35" spans="2:16" ht="17.100000000000001" customHeight="1" x14ac:dyDescent="0.3">
      <c r="B35" s="97">
        <v>4</v>
      </c>
      <c r="C35" s="98" t="s">
        <v>16</v>
      </c>
      <c r="D35" s="99"/>
      <c r="E35" s="99"/>
      <c r="F35" s="99"/>
      <c r="G35" s="99"/>
      <c r="H35" s="99"/>
      <c r="I35" s="100"/>
      <c r="J35" s="101"/>
      <c r="K35" s="102"/>
      <c r="L35" s="299"/>
      <c r="M35" s="299"/>
      <c r="N35" s="458"/>
      <c r="O35" s="428"/>
    </row>
    <row r="36" spans="2:16" ht="17.100000000000001" customHeight="1" thickBot="1" x14ac:dyDescent="0.35">
      <c r="B36" s="97">
        <v>41</v>
      </c>
      <c r="C36" s="98" t="s">
        <v>17</v>
      </c>
      <c r="D36" s="98"/>
      <c r="E36" s="98"/>
      <c r="F36" s="98"/>
      <c r="G36" s="98"/>
      <c r="H36" s="98"/>
      <c r="I36" s="103"/>
      <c r="J36" s="104"/>
      <c r="K36" s="102"/>
      <c r="L36" s="300"/>
      <c r="M36" s="300"/>
      <c r="N36" s="456"/>
      <c r="O36" s="429"/>
    </row>
    <row r="37" spans="2:16" ht="17.100000000000001" customHeight="1" thickBot="1" x14ac:dyDescent="0.35">
      <c r="B37" s="105">
        <v>411</v>
      </c>
      <c r="C37" s="106" t="s">
        <v>18</v>
      </c>
      <c r="D37" s="107"/>
      <c r="E37" s="107"/>
      <c r="F37" s="107"/>
      <c r="G37" s="107"/>
      <c r="H37" s="108"/>
      <c r="I37" s="109">
        <f>I38+I39</f>
        <v>320000</v>
      </c>
      <c r="J37" s="109">
        <f>J38+J39</f>
        <v>175980.37</v>
      </c>
      <c r="K37" s="110">
        <f>J37/I37*100</f>
        <v>54.993865624999991</v>
      </c>
      <c r="L37" s="470">
        <f>L38+L39</f>
        <v>260000</v>
      </c>
      <c r="M37" s="109"/>
      <c r="N37" s="158"/>
      <c r="O37" s="158"/>
    </row>
    <row r="38" spans="2:16" ht="17.100000000000001" customHeight="1" x14ac:dyDescent="0.3">
      <c r="B38" s="111">
        <v>41111</v>
      </c>
      <c r="C38" s="112" t="s">
        <v>19</v>
      </c>
      <c r="D38" s="74"/>
      <c r="E38" s="74"/>
      <c r="F38" s="74"/>
      <c r="G38" s="74"/>
      <c r="H38" s="74"/>
      <c r="I38" s="113">
        <v>320000</v>
      </c>
      <c r="J38" s="113">
        <v>175980.37</v>
      </c>
      <c r="K38" s="114">
        <f>J38/I38*100</f>
        <v>54.993865624999991</v>
      </c>
      <c r="L38" s="471">
        <v>260000</v>
      </c>
      <c r="M38" s="490"/>
      <c r="N38" s="428"/>
      <c r="O38" s="428"/>
    </row>
    <row r="39" spans="2:16" ht="17.100000000000001" customHeight="1" x14ac:dyDescent="0.3">
      <c r="B39" s="73">
        <v>41131</v>
      </c>
      <c r="C39" s="112" t="s">
        <v>121</v>
      </c>
      <c r="D39" s="74"/>
      <c r="E39" s="38"/>
      <c r="F39" s="74"/>
      <c r="G39" s="74"/>
      <c r="H39" s="74"/>
      <c r="I39" s="113"/>
      <c r="J39" s="115"/>
      <c r="K39" s="41"/>
      <c r="L39" s="471"/>
      <c r="M39" s="113"/>
      <c r="N39" s="428"/>
      <c r="O39" s="428"/>
    </row>
    <row r="40" spans="2:16" ht="17.100000000000001" customHeight="1" x14ac:dyDescent="0.3">
      <c r="B40" s="48"/>
      <c r="C40" s="22"/>
      <c r="D40" s="20"/>
      <c r="E40" s="20"/>
      <c r="F40" s="20"/>
      <c r="G40" s="20"/>
      <c r="H40" s="20"/>
      <c r="I40" s="116"/>
      <c r="J40" s="117"/>
      <c r="K40" s="41"/>
      <c r="L40" s="472"/>
      <c r="M40" s="116"/>
      <c r="N40" s="429"/>
      <c r="O40" s="429"/>
    </row>
    <row r="41" spans="2:16" ht="17.100000000000001" customHeight="1" x14ac:dyDescent="0.3">
      <c r="B41" s="118">
        <v>412</v>
      </c>
      <c r="C41" s="119" t="s">
        <v>20</v>
      </c>
      <c r="D41" s="119"/>
      <c r="E41" s="119"/>
      <c r="F41" s="119"/>
      <c r="G41" s="119"/>
      <c r="H41" s="119"/>
      <c r="I41" s="120">
        <f>SUM(I43:I44)</f>
        <v>16050</v>
      </c>
      <c r="J41" s="63">
        <f>SUM(J42:J44)</f>
        <v>8900</v>
      </c>
      <c r="K41" s="41">
        <f>J41/I41*100</f>
        <v>55.451713395638627</v>
      </c>
      <c r="L41" s="496">
        <f>SUM(L42:L44)</f>
        <v>13000</v>
      </c>
      <c r="M41" s="120"/>
      <c r="N41" s="429"/>
      <c r="O41" s="429"/>
    </row>
    <row r="42" spans="2:16" ht="17.100000000000001" customHeight="1" x14ac:dyDescent="0.3">
      <c r="B42" s="121">
        <v>41214</v>
      </c>
      <c r="C42" s="59" t="s">
        <v>21</v>
      </c>
      <c r="D42" s="38"/>
      <c r="E42" s="38"/>
      <c r="F42" s="38"/>
      <c r="G42" s="38"/>
      <c r="H42" s="38"/>
      <c r="I42" s="122"/>
      <c r="J42" s="79"/>
      <c r="K42" s="41"/>
      <c r="L42" s="318"/>
      <c r="M42" s="122"/>
      <c r="N42" s="428"/>
      <c r="O42" s="428"/>
    </row>
    <row r="43" spans="2:16" ht="17.100000000000001" customHeight="1" x14ac:dyDescent="0.3">
      <c r="B43" s="121">
        <v>41215</v>
      </c>
      <c r="C43" s="59" t="s">
        <v>22</v>
      </c>
      <c r="D43" s="38"/>
      <c r="E43" s="38"/>
      <c r="F43" s="38"/>
      <c r="G43" s="38"/>
      <c r="H43" s="38"/>
      <c r="I43" s="122">
        <v>2250</v>
      </c>
      <c r="J43" s="57">
        <v>0</v>
      </c>
      <c r="K43" s="41">
        <f>J43/I43*100</f>
        <v>0</v>
      </c>
      <c r="L43" s="318">
        <v>0</v>
      </c>
      <c r="M43" s="122"/>
      <c r="N43" s="430"/>
      <c r="O43" s="430"/>
      <c r="P43" s="316"/>
    </row>
    <row r="44" spans="2:16" ht="17.100000000000001" customHeight="1" x14ac:dyDescent="0.3">
      <c r="B44" s="121">
        <v>41219</v>
      </c>
      <c r="C44" s="59" t="s">
        <v>23</v>
      </c>
      <c r="D44" s="38"/>
      <c r="E44" s="38"/>
      <c r="F44" s="38"/>
      <c r="G44" s="38"/>
      <c r="H44" s="38"/>
      <c r="I44" s="122">
        <v>13800</v>
      </c>
      <c r="J44" s="57">
        <v>8900</v>
      </c>
      <c r="K44" s="41">
        <f>J44/I44*100</f>
        <v>64.492753623188406</v>
      </c>
      <c r="L44" s="122">
        <v>13000</v>
      </c>
      <c r="M44" s="122"/>
      <c r="N44" s="428"/>
      <c r="O44" s="428"/>
    </row>
    <row r="45" spans="2:16" ht="17.100000000000001" customHeight="1" x14ac:dyDescent="0.3">
      <c r="B45" s="123"/>
      <c r="C45" s="75"/>
      <c r="D45" s="75"/>
      <c r="E45" s="75"/>
      <c r="F45" s="75"/>
      <c r="G45" s="75"/>
      <c r="H45" s="75"/>
      <c r="I45" s="124"/>
      <c r="J45" s="51"/>
      <c r="K45" s="41"/>
      <c r="L45" s="474"/>
      <c r="M45" s="124"/>
      <c r="N45" s="429"/>
      <c r="O45" s="429"/>
    </row>
    <row r="46" spans="2:16" ht="17.100000000000001" customHeight="1" x14ac:dyDescent="0.3">
      <c r="B46" s="118">
        <v>413</v>
      </c>
      <c r="C46" s="119" t="s">
        <v>24</v>
      </c>
      <c r="D46" s="119"/>
      <c r="E46" s="119"/>
      <c r="F46" s="119"/>
      <c r="G46" s="119"/>
      <c r="H46" s="119"/>
      <c r="I46" s="120">
        <f>SUM(I47:I50)</f>
        <v>47000</v>
      </c>
      <c r="J46" s="120">
        <f>SUM(J47:J48)</f>
        <v>28048.63</v>
      </c>
      <c r="K46" s="58">
        <f>J46/I46*100</f>
        <v>59.677936170212767</v>
      </c>
      <c r="L46" s="473">
        <f>SUM(L47:L50)</f>
        <v>45000</v>
      </c>
      <c r="M46" s="120"/>
      <c r="N46" s="429"/>
      <c r="O46" s="429"/>
    </row>
    <row r="47" spans="2:16" s="291" customFormat="1" ht="17.100000000000001" customHeight="1" x14ac:dyDescent="0.3">
      <c r="B47" s="287">
        <v>41311</v>
      </c>
      <c r="C47" s="294" t="s">
        <v>25</v>
      </c>
      <c r="D47" s="295"/>
      <c r="E47" s="295"/>
      <c r="F47" s="295"/>
      <c r="G47" s="295"/>
      <c r="H47" s="295"/>
      <c r="I47" s="113">
        <v>47000</v>
      </c>
      <c r="J47" s="115">
        <v>28048.63</v>
      </c>
      <c r="K47" s="217">
        <f>J47/I47*100</f>
        <v>59.677936170212767</v>
      </c>
      <c r="L47" s="471">
        <v>45000</v>
      </c>
      <c r="M47" s="490"/>
      <c r="N47" s="428"/>
      <c r="O47" s="428"/>
      <c r="P47" s="315"/>
    </row>
    <row r="48" spans="2:16" ht="17.100000000000001" customHeight="1" x14ac:dyDescent="0.3">
      <c r="B48" s="73"/>
      <c r="C48" s="112"/>
      <c r="D48" s="74"/>
      <c r="E48" s="74"/>
      <c r="F48" s="74"/>
      <c r="G48" s="74"/>
      <c r="H48" s="74"/>
      <c r="I48" s="113"/>
      <c r="J48" s="115"/>
      <c r="K48" s="41"/>
      <c r="L48" s="113"/>
      <c r="M48" s="113"/>
      <c r="N48" s="428"/>
      <c r="O48" s="428"/>
    </row>
    <row r="49" spans="2:16" ht="17.100000000000001" customHeight="1" x14ac:dyDescent="0.3">
      <c r="B49" s="73"/>
      <c r="C49" s="112"/>
      <c r="D49" s="74"/>
      <c r="E49" s="74"/>
      <c r="F49" s="74"/>
      <c r="G49" s="74"/>
      <c r="H49" s="74"/>
      <c r="I49" s="113"/>
      <c r="J49" s="57"/>
      <c r="K49" s="41"/>
      <c r="L49" s="113"/>
      <c r="M49" s="113"/>
      <c r="N49" s="428"/>
      <c r="O49" s="428"/>
    </row>
    <row r="50" spans="2:16" ht="17.100000000000001" customHeight="1" thickBot="1" x14ac:dyDescent="0.35">
      <c r="B50" s="125"/>
      <c r="C50" s="126"/>
      <c r="D50" s="127"/>
      <c r="E50" s="127"/>
      <c r="F50" s="127"/>
      <c r="G50" s="127"/>
      <c r="H50" s="128"/>
      <c r="I50" s="129"/>
      <c r="J50" s="130"/>
      <c r="K50" s="131"/>
      <c r="L50" s="129"/>
      <c r="M50" s="129"/>
      <c r="N50" s="428"/>
      <c r="O50" s="428"/>
    </row>
    <row r="51" spans="2:16" ht="17.100000000000001" customHeight="1" thickBot="1" x14ac:dyDescent="0.35">
      <c r="B51" s="132">
        <v>41</v>
      </c>
      <c r="C51" s="133" t="s">
        <v>171</v>
      </c>
      <c r="D51" s="134"/>
      <c r="E51" s="134"/>
      <c r="F51" s="134"/>
      <c r="G51" s="134"/>
      <c r="H51" s="134"/>
      <c r="I51" s="135">
        <f>I37+I41+I46</f>
        <v>383050</v>
      </c>
      <c r="J51" s="136">
        <f>J37+J41+J46</f>
        <v>212929</v>
      </c>
      <c r="K51" s="137">
        <f>J51/I51*100</f>
        <v>55.587782273854593</v>
      </c>
      <c r="L51" s="347">
        <f>L37+L41+L46</f>
        <v>318000</v>
      </c>
      <c r="M51" s="136"/>
      <c r="N51" s="441"/>
      <c r="O51" s="440"/>
      <c r="P51"/>
    </row>
    <row r="52" spans="2:16" ht="17.100000000000001" customHeight="1" thickBot="1" x14ac:dyDescent="0.35">
      <c r="B52" s="138"/>
      <c r="C52" s="139"/>
      <c r="D52" s="139"/>
      <c r="E52" s="139"/>
      <c r="F52" s="139"/>
      <c r="G52" s="139"/>
      <c r="H52" s="139"/>
      <c r="I52" s="140"/>
      <c r="J52" s="140"/>
      <c r="K52" s="141"/>
      <c r="L52" s="301"/>
      <c r="M52" s="301"/>
      <c r="N52" s="158"/>
      <c r="O52" s="158"/>
    </row>
    <row r="53" spans="2:16" ht="17.100000000000001" customHeight="1" x14ac:dyDescent="0.3">
      <c r="B53" s="142">
        <v>42</v>
      </c>
      <c r="C53" s="143" t="s">
        <v>26</v>
      </c>
      <c r="D53" s="143"/>
      <c r="E53" s="143"/>
      <c r="F53" s="143"/>
      <c r="G53" s="143"/>
      <c r="H53" s="144"/>
      <c r="I53" s="145"/>
      <c r="J53" s="146"/>
      <c r="K53" s="52"/>
      <c r="L53" s="145"/>
      <c r="M53" s="145"/>
      <c r="N53" s="429"/>
      <c r="O53" s="429"/>
    </row>
    <row r="54" spans="2:16" ht="17.100000000000001" customHeight="1" x14ac:dyDescent="0.3">
      <c r="B54" s="147">
        <v>421</v>
      </c>
      <c r="C54" s="148" t="s">
        <v>27</v>
      </c>
      <c r="D54" s="119"/>
      <c r="E54" s="119"/>
      <c r="F54" s="119"/>
      <c r="G54" s="119"/>
      <c r="H54" s="149"/>
      <c r="I54" s="150"/>
      <c r="J54" s="150"/>
      <c r="K54" s="58"/>
      <c r="L54" s="150"/>
      <c r="M54" s="150"/>
      <c r="N54" s="429"/>
      <c r="O54" s="429"/>
    </row>
    <row r="55" spans="2:16" ht="17.100000000000001" customHeight="1" x14ac:dyDescent="0.3">
      <c r="B55" s="111">
        <v>42111</v>
      </c>
      <c r="C55" s="112" t="s">
        <v>28</v>
      </c>
      <c r="D55" s="74"/>
      <c r="E55" s="74"/>
      <c r="F55" s="74"/>
      <c r="G55" s="74"/>
      <c r="H55" s="151"/>
      <c r="I55" s="152">
        <v>3000</v>
      </c>
      <c r="J55" s="40">
        <v>1036</v>
      </c>
      <c r="K55" s="41">
        <f t="shared" ref="K55:K65" si="0">J55/I55*100</f>
        <v>34.533333333333331</v>
      </c>
      <c r="L55" s="348">
        <v>1200</v>
      </c>
      <c r="M55" s="152"/>
      <c r="N55" s="431"/>
      <c r="O55" s="431"/>
      <c r="P55" s="316"/>
    </row>
    <row r="56" spans="2:16" ht="17.100000000000001" customHeight="1" x14ac:dyDescent="0.3">
      <c r="B56" s="37">
        <v>42112</v>
      </c>
      <c r="C56" s="59" t="s">
        <v>29</v>
      </c>
      <c r="D56" s="38"/>
      <c r="E56" s="38"/>
      <c r="F56" s="38"/>
      <c r="G56" s="38"/>
      <c r="H56" s="60"/>
      <c r="I56" s="122">
        <v>1500</v>
      </c>
      <c r="J56" s="79">
        <v>1058</v>
      </c>
      <c r="K56" s="41">
        <f t="shared" si="0"/>
        <v>70.533333333333331</v>
      </c>
      <c r="L56" s="318">
        <v>1200</v>
      </c>
      <c r="M56" s="122"/>
      <c r="N56" s="430"/>
      <c r="O56" s="430"/>
    </row>
    <row r="57" spans="2:16" ht="17.100000000000001" customHeight="1" x14ac:dyDescent="0.3">
      <c r="B57" s="37">
        <v>42113</v>
      </c>
      <c r="C57" s="59" t="s">
        <v>30</v>
      </c>
      <c r="D57" s="38"/>
      <c r="E57" s="38"/>
      <c r="F57" s="38"/>
      <c r="G57" s="38"/>
      <c r="H57" s="60"/>
      <c r="I57" s="152">
        <v>2000</v>
      </c>
      <c r="J57" s="40">
        <v>561</v>
      </c>
      <c r="K57" s="41">
        <f t="shared" si="0"/>
        <v>28.050000000000004</v>
      </c>
      <c r="L57" s="348">
        <v>600</v>
      </c>
      <c r="M57" s="152"/>
      <c r="N57" s="431"/>
      <c r="O57" s="431"/>
      <c r="P57" s="316"/>
    </row>
    <row r="58" spans="2:16" ht="17.100000000000001" customHeight="1" x14ac:dyDescent="0.3">
      <c r="B58" s="37">
        <v>42114</v>
      </c>
      <c r="C58" s="59" t="s">
        <v>31</v>
      </c>
      <c r="D58" s="38"/>
      <c r="E58" s="38"/>
      <c r="F58" s="38"/>
      <c r="G58" s="38"/>
      <c r="H58" s="60"/>
      <c r="I58" s="122">
        <v>2000</v>
      </c>
      <c r="J58" s="79">
        <v>0</v>
      </c>
      <c r="K58" s="41">
        <f t="shared" si="0"/>
        <v>0</v>
      </c>
      <c r="L58" s="122">
        <v>200</v>
      </c>
      <c r="M58" s="122"/>
      <c r="N58" s="428"/>
      <c r="O58" s="428"/>
      <c r="P58" s="316"/>
    </row>
    <row r="59" spans="2:16" ht="17.100000000000001" customHeight="1" x14ac:dyDescent="0.3">
      <c r="B59" s="37">
        <v>42115</v>
      </c>
      <c r="C59" s="59" t="s">
        <v>32</v>
      </c>
      <c r="D59" s="38"/>
      <c r="E59" s="38"/>
      <c r="F59" s="38"/>
      <c r="G59" s="38"/>
      <c r="H59" s="60"/>
      <c r="I59" s="152">
        <v>3000</v>
      </c>
      <c r="J59" s="40">
        <v>722.14</v>
      </c>
      <c r="K59" s="41">
        <f t="shared" si="0"/>
        <v>24.071333333333335</v>
      </c>
      <c r="L59" s="152">
        <v>1400</v>
      </c>
      <c r="M59" s="152"/>
      <c r="N59" s="432"/>
      <c r="O59" s="432"/>
    </row>
    <row r="60" spans="2:16" ht="17.100000000000001" customHeight="1" x14ac:dyDescent="0.3">
      <c r="B60" s="37">
        <v>42116</v>
      </c>
      <c r="C60" s="59" t="s">
        <v>33</v>
      </c>
      <c r="D60" s="38"/>
      <c r="E60" s="38"/>
      <c r="F60" s="38"/>
      <c r="G60" s="38"/>
      <c r="H60" s="39"/>
      <c r="I60" s="122">
        <v>3000</v>
      </c>
      <c r="J60" s="79">
        <v>1890.64</v>
      </c>
      <c r="K60" s="41">
        <f t="shared" si="0"/>
        <v>63.021333333333338</v>
      </c>
      <c r="L60" s="318">
        <v>2300</v>
      </c>
      <c r="M60" s="122"/>
      <c r="N60" s="433"/>
      <c r="O60" s="433"/>
      <c r="P60" s="317"/>
    </row>
    <row r="61" spans="2:16" ht="17.100000000000001" customHeight="1" x14ac:dyDescent="0.3">
      <c r="B61" s="37">
        <v>42119</v>
      </c>
      <c r="C61" s="59" t="s">
        <v>34</v>
      </c>
      <c r="D61" s="38"/>
      <c r="E61" s="38"/>
      <c r="F61" s="38"/>
      <c r="G61" s="38"/>
      <c r="H61" s="153"/>
      <c r="I61" s="122">
        <v>1500</v>
      </c>
      <c r="J61" s="79">
        <v>0</v>
      </c>
      <c r="K61" s="41">
        <f t="shared" si="0"/>
        <v>0</v>
      </c>
      <c r="L61" s="318">
        <v>200</v>
      </c>
      <c r="M61" s="318"/>
      <c r="N61" s="430"/>
      <c r="O61" s="430"/>
      <c r="P61" s="316"/>
    </row>
    <row r="62" spans="2:16" ht="17.100000000000001" customHeight="1" x14ac:dyDescent="0.3">
      <c r="B62" s="37">
        <v>42121</v>
      </c>
      <c r="C62" s="59" t="s">
        <v>35</v>
      </c>
      <c r="D62" s="38"/>
      <c r="E62" s="38"/>
      <c r="F62" s="38"/>
      <c r="G62" s="74"/>
      <c r="H62" s="39"/>
      <c r="I62" s="152">
        <v>9000</v>
      </c>
      <c r="J62" s="40">
        <v>5573.16</v>
      </c>
      <c r="K62" s="41">
        <f t="shared" si="0"/>
        <v>61.923999999999999</v>
      </c>
      <c r="L62" s="152">
        <v>7400</v>
      </c>
      <c r="M62" s="152"/>
      <c r="N62" s="432"/>
      <c r="O62" s="432"/>
    </row>
    <row r="63" spans="2:16" ht="17.100000000000001" customHeight="1" x14ac:dyDescent="0.3">
      <c r="B63" s="111">
        <v>42131</v>
      </c>
      <c r="C63" s="112" t="s">
        <v>36</v>
      </c>
      <c r="D63" s="74"/>
      <c r="E63" s="74"/>
      <c r="F63" s="74"/>
      <c r="G63" s="74"/>
      <c r="H63" s="74"/>
      <c r="I63" s="152">
        <v>1000</v>
      </c>
      <c r="J63" s="40">
        <v>1027</v>
      </c>
      <c r="K63" s="41">
        <f t="shared" si="0"/>
        <v>102.69999999999999</v>
      </c>
      <c r="L63" s="307">
        <v>1300</v>
      </c>
      <c r="M63" s="307"/>
      <c r="N63" s="427"/>
      <c r="O63" s="427"/>
    </row>
    <row r="64" spans="2:16" ht="17.100000000000001" customHeight="1" thickBot="1" x14ac:dyDescent="0.35">
      <c r="B64" s="154">
        <v>42132</v>
      </c>
      <c r="C64" s="126" t="s">
        <v>37</v>
      </c>
      <c r="D64" s="127"/>
      <c r="E64" s="127"/>
      <c r="F64" s="127"/>
      <c r="G64" s="127"/>
      <c r="H64" s="127"/>
      <c r="I64" s="152">
        <v>2000</v>
      </c>
      <c r="J64" s="155">
        <v>0</v>
      </c>
      <c r="K64" s="131">
        <f t="shared" si="0"/>
        <v>0</v>
      </c>
      <c r="L64" s="152">
        <v>200</v>
      </c>
      <c r="M64" s="152"/>
      <c r="N64" s="432"/>
      <c r="O64" s="432"/>
      <c r="P64" s="316"/>
    </row>
    <row r="65" spans="2:18" ht="17.100000000000001" customHeight="1" thickBot="1" x14ac:dyDescent="0.35">
      <c r="B65" s="132"/>
      <c r="C65" s="134" t="s">
        <v>172</v>
      </c>
      <c r="D65" s="134"/>
      <c r="E65" s="134"/>
      <c r="F65" s="134"/>
      <c r="G65" s="134"/>
      <c r="H65" s="134"/>
      <c r="I65" s="136">
        <f>SUM(I55:I64)</f>
        <v>28000</v>
      </c>
      <c r="J65" s="136">
        <f>SUM(J55:J64)</f>
        <v>11867.939999999999</v>
      </c>
      <c r="K65" s="137">
        <f t="shared" si="0"/>
        <v>42.385499999999993</v>
      </c>
      <c r="L65" s="347">
        <f>SUM(L55:L64)</f>
        <v>16000</v>
      </c>
      <c r="M65" s="136"/>
      <c r="N65" s="440"/>
      <c r="O65" s="440"/>
      <c r="P65" s="316"/>
    </row>
    <row r="66" spans="2:18" ht="17.100000000000001" customHeight="1" x14ac:dyDescent="0.3">
      <c r="B66" s="156"/>
      <c r="C66" s="157"/>
      <c r="D66" s="157"/>
      <c r="E66" s="157"/>
      <c r="F66" s="157"/>
      <c r="G66" s="157"/>
      <c r="H66" s="157"/>
      <c r="I66" s="158"/>
      <c r="J66" s="158"/>
      <c r="K66" s="158"/>
      <c r="L66" s="158"/>
      <c r="M66" s="158"/>
      <c r="N66" s="158"/>
      <c r="O66" s="158"/>
    </row>
    <row r="67" spans="2:18" ht="17.100000000000001" customHeight="1" thickBot="1" x14ac:dyDescent="0.35">
      <c r="B67" s="159"/>
      <c r="C67" s="160"/>
      <c r="D67" s="160"/>
      <c r="E67" s="160"/>
      <c r="F67" s="160"/>
      <c r="G67" s="160"/>
      <c r="H67" s="160"/>
      <c r="I67" s="161"/>
      <c r="J67" s="161"/>
      <c r="K67" s="161"/>
      <c r="L67" s="161"/>
      <c r="M67" s="161"/>
      <c r="N67" s="158"/>
      <c r="O67" s="158"/>
    </row>
    <row r="68" spans="2:18" ht="17.100000000000001" customHeight="1" thickBot="1" x14ac:dyDescent="0.35">
      <c r="B68" s="162" t="s">
        <v>0</v>
      </c>
      <c r="C68" s="163"/>
      <c r="D68" s="163"/>
      <c r="E68" s="163" t="s">
        <v>1</v>
      </c>
      <c r="F68" s="163"/>
      <c r="G68" s="163"/>
      <c r="H68" s="164"/>
      <c r="I68" s="165" t="s">
        <v>198</v>
      </c>
      <c r="J68" s="166" t="s">
        <v>126</v>
      </c>
      <c r="K68" s="167" t="s">
        <v>127</v>
      </c>
      <c r="L68" s="165" t="s">
        <v>185</v>
      </c>
      <c r="M68" s="165"/>
      <c r="N68" s="447"/>
      <c r="O68" s="447"/>
    </row>
    <row r="69" spans="2:18" ht="17.100000000000001" customHeight="1" x14ac:dyDescent="0.3">
      <c r="B69" s="118">
        <v>422</v>
      </c>
      <c r="C69" s="119" t="s">
        <v>38</v>
      </c>
      <c r="D69" s="119"/>
      <c r="E69" s="119"/>
      <c r="F69" s="119"/>
      <c r="G69" s="119"/>
      <c r="H69" s="119"/>
      <c r="I69" s="168"/>
      <c r="J69" s="169"/>
      <c r="K69" s="170"/>
      <c r="L69" s="168"/>
      <c r="M69" s="168"/>
      <c r="N69" s="429"/>
      <c r="O69" s="429"/>
    </row>
    <row r="70" spans="2:18" ht="17.100000000000001" customHeight="1" x14ac:dyDescent="0.3">
      <c r="B70" s="171">
        <v>42211</v>
      </c>
      <c r="C70" s="172" t="s">
        <v>39</v>
      </c>
      <c r="D70" s="74"/>
      <c r="E70" s="74"/>
      <c r="F70" s="173"/>
      <c r="G70" s="174"/>
      <c r="H70" s="174"/>
      <c r="I70" s="72">
        <f>SUM(I71:I92)</f>
        <v>140700</v>
      </c>
      <c r="J70" s="175">
        <f>SUM(J71:J92)</f>
        <v>97721.490999999995</v>
      </c>
      <c r="K70" s="58">
        <f>J70/I70*100</f>
        <v>69.453796019900494</v>
      </c>
      <c r="L70" s="497">
        <f>SUM(L71:L92)</f>
        <v>140000</v>
      </c>
      <c r="M70" s="311"/>
      <c r="N70" s="438"/>
      <c r="O70" s="438"/>
      <c r="P70" s="341"/>
    </row>
    <row r="71" spans="2:18" ht="16.95" customHeight="1" x14ac:dyDescent="0.3">
      <c r="B71" s="37">
        <v>4221101</v>
      </c>
      <c r="C71" s="59" t="s">
        <v>176</v>
      </c>
      <c r="D71" s="38"/>
      <c r="E71" s="20"/>
      <c r="F71" s="38"/>
      <c r="G71" s="38"/>
      <c r="H71" s="38"/>
      <c r="I71" s="40">
        <v>500</v>
      </c>
      <c r="J71" s="40">
        <v>0</v>
      </c>
      <c r="K71" s="41">
        <f t="shared" ref="K71:K89" si="1">J71/I71*100</f>
        <v>0</v>
      </c>
      <c r="L71" s="321">
        <v>200</v>
      </c>
      <c r="M71" s="321"/>
      <c r="N71" s="431"/>
      <c r="O71" s="431"/>
      <c r="P71" s="316"/>
    </row>
    <row r="72" spans="2:18" ht="17.100000000000001" customHeight="1" x14ac:dyDescent="0.3">
      <c r="B72" s="37">
        <v>4221102</v>
      </c>
      <c r="C72" s="59" t="s">
        <v>146</v>
      </c>
      <c r="D72" s="38"/>
      <c r="E72" s="38"/>
      <c r="F72" s="38"/>
      <c r="G72" s="38"/>
      <c r="H72" s="38"/>
      <c r="I72" s="122">
        <v>4000</v>
      </c>
      <c r="J72" s="79">
        <v>2770.25</v>
      </c>
      <c r="K72" s="41">
        <f t="shared" si="1"/>
        <v>69.256249999999994</v>
      </c>
      <c r="L72" s="318">
        <v>3800</v>
      </c>
      <c r="M72" s="122"/>
      <c r="N72" s="433"/>
      <c r="O72" s="433"/>
      <c r="P72" s="317"/>
    </row>
    <row r="73" spans="2:18" ht="17.100000000000001" customHeight="1" x14ac:dyDescent="0.3">
      <c r="B73" s="37">
        <v>4221103</v>
      </c>
      <c r="C73" s="59" t="s">
        <v>40</v>
      </c>
      <c r="D73" s="38"/>
      <c r="E73" s="38"/>
      <c r="F73" s="38"/>
      <c r="G73" s="38"/>
      <c r="H73" s="38"/>
      <c r="I73" s="122">
        <v>1000</v>
      </c>
      <c r="J73" s="79">
        <v>378.61099999999999</v>
      </c>
      <c r="K73" s="41">
        <f t="shared" si="1"/>
        <v>37.8611</v>
      </c>
      <c r="L73" s="318">
        <v>1000</v>
      </c>
      <c r="M73" s="122"/>
      <c r="N73" s="430"/>
      <c r="O73" s="430"/>
      <c r="P73" s="316"/>
    </row>
    <row r="74" spans="2:18" s="291" customFormat="1" ht="17.100000000000001" customHeight="1" x14ac:dyDescent="0.3">
      <c r="B74" s="292">
        <v>4221104</v>
      </c>
      <c r="C74" s="288" t="s">
        <v>41</v>
      </c>
      <c r="D74" s="289"/>
      <c r="E74" s="289"/>
      <c r="F74" s="289"/>
      <c r="G74" s="289"/>
      <c r="H74" s="289"/>
      <c r="I74" s="122">
        <v>1000</v>
      </c>
      <c r="J74" s="79"/>
      <c r="K74" s="217">
        <f t="shared" si="1"/>
        <v>0</v>
      </c>
      <c r="L74" s="318">
        <v>200</v>
      </c>
      <c r="M74" s="318"/>
      <c r="N74" s="430"/>
      <c r="O74" s="430"/>
      <c r="P74" s="316"/>
    </row>
    <row r="75" spans="2:18" ht="17.100000000000001" customHeight="1" x14ac:dyDescent="0.3">
      <c r="B75" s="37">
        <v>4221105</v>
      </c>
      <c r="C75" s="59" t="s">
        <v>42</v>
      </c>
      <c r="D75" s="38"/>
      <c r="E75" s="38"/>
      <c r="F75" s="38"/>
      <c r="G75" s="38"/>
      <c r="H75" s="38"/>
      <c r="I75" s="122">
        <v>1500</v>
      </c>
      <c r="J75" s="79">
        <v>5159.1099999999997</v>
      </c>
      <c r="K75" s="41">
        <f t="shared" si="1"/>
        <v>343.94066666666663</v>
      </c>
      <c r="L75" s="318">
        <v>6500</v>
      </c>
      <c r="M75" s="318"/>
      <c r="N75" s="430"/>
      <c r="O75" s="430"/>
      <c r="P75" s="316"/>
      <c r="R75"/>
    </row>
    <row r="76" spans="2:18" ht="17.100000000000001" customHeight="1" x14ac:dyDescent="0.3">
      <c r="B76" s="37">
        <v>4221106</v>
      </c>
      <c r="C76" s="59" t="s">
        <v>43</v>
      </c>
      <c r="D76" s="38"/>
      <c r="E76" s="38"/>
      <c r="F76" s="38"/>
      <c r="G76" s="38"/>
      <c r="H76" s="38"/>
      <c r="I76" s="122">
        <v>1000</v>
      </c>
      <c r="J76" s="79">
        <v>478.03</v>
      </c>
      <c r="K76" s="41">
        <f t="shared" si="1"/>
        <v>47.802999999999997</v>
      </c>
      <c r="L76" s="285">
        <v>600</v>
      </c>
      <c r="M76" s="285"/>
      <c r="N76" s="433"/>
      <c r="O76" s="433"/>
      <c r="P76" s="317"/>
      <c r="R76"/>
    </row>
    <row r="77" spans="2:18" ht="17.100000000000001" customHeight="1" x14ac:dyDescent="0.3">
      <c r="B77" s="37">
        <v>4221107</v>
      </c>
      <c r="C77" s="59" t="s">
        <v>154</v>
      </c>
      <c r="D77" s="38"/>
      <c r="E77" s="38"/>
      <c r="F77" s="38"/>
      <c r="G77" s="38"/>
      <c r="H77" s="38"/>
      <c r="I77" s="122">
        <v>1000</v>
      </c>
      <c r="J77" s="79">
        <v>385.36</v>
      </c>
      <c r="K77" s="41">
        <f t="shared" si="1"/>
        <v>38.536000000000001</v>
      </c>
      <c r="L77" s="122">
        <v>600</v>
      </c>
      <c r="M77" s="122"/>
      <c r="N77" s="428"/>
      <c r="O77" s="428"/>
      <c r="P77" s="317"/>
    </row>
    <row r="78" spans="2:18" ht="17.100000000000001" customHeight="1" x14ac:dyDescent="0.3">
      <c r="B78" s="37">
        <v>4221108</v>
      </c>
      <c r="C78" s="59" t="s">
        <v>44</v>
      </c>
      <c r="D78" s="38"/>
      <c r="E78" s="38"/>
      <c r="F78" s="38"/>
      <c r="G78" s="38"/>
      <c r="H78" s="38"/>
      <c r="I78" s="122">
        <v>24000</v>
      </c>
      <c r="J78" s="79">
        <v>21247.33</v>
      </c>
      <c r="K78" s="41">
        <f t="shared" si="1"/>
        <v>88.530541666666679</v>
      </c>
      <c r="L78" s="285">
        <v>30000</v>
      </c>
      <c r="M78" s="285"/>
      <c r="N78" s="433"/>
      <c r="O78" s="433"/>
      <c r="P78" s="317"/>
    </row>
    <row r="79" spans="2:18" ht="17.100000000000001" customHeight="1" x14ac:dyDescent="0.3">
      <c r="B79" s="37">
        <v>4221109</v>
      </c>
      <c r="C79" s="59" t="s">
        <v>133</v>
      </c>
      <c r="D79" s="38"/>
      <c r="E79" s="38"/>
      <c r="F79" s="38"/>
      <c r="G79" s="38"/>
      <c r="H79" s="38"/>
      <c r="I79" s="152">
        <v>60000</v>
      </c>
      <c r="J79" s="40">
        <v>38611.68</v>
      </c>
      <c r="K79" s="41">
        <f t="shared" si="1"/>
        <v>64.352800000000002</v>
      </c>
      <c r="L79" s="348">
        <v>55000</v>
      </c>
      <c r="M79" s="348"/>
      <c r="N79" s="432"/>
      <c r="O79" s="432"/>
    </row>
    <row r="80" spans="2:18" ht="17.100000000000001" customHeight="1" x14ac:dyDescent="0.3">
      <c r="B80" s="37">
        <v>4221110</v>
      </c>
      <c r="C80" s="59" t="s">
        <v>45</v>
      </c>
      <c r="D80" s="38"/>
      <c r="E80" s="38"/>
      <c r="F80" s="38"/>
      <c r="G80" s="38"/>
      <c r="H80" s="38"/>
      <c r="I80" s="122">
        <v>8600</v>
      </c>
      <c r="J80" s="79">
        <v>6450.66</v>
      </c>
      <c r="K80" s="41">
        <f t="shared" si="1"/>
        <v>75.007674418604651</v>
      </c>
      <c r="L80" s="318">
        <v>8000</v>
      </c>
      <c r="M80" s="318"/>
      <c r="N80" s="433"/>
      <c r="O80" s="433"/>
      <c r="P80" s="317"/>
    </row>
    <row r="81" spans="2:18" ht="17.100000000000001" customHeight="1" x14ac:dyDescent="0.3">
      <c r="B81" s="37">
        <v>4221111</v>
      </c>
      <c r="C81" s="59" t="s">
        <v>168</v>
      </c>
      <c r="D81" s="38"/>
      <c r="E81" s="38"/>
      <c r="F81" s="38"/>
      <c r="G81" s="38"/>
      <c r="H81" s="38"/>
      <c r="I81" s="122">
        <v>6000</v>
      </c>
      <c r="J81" s="57">
        <v>5856.26</v>
      </c>
      <c r="K81" s="41">
        <f t="shared" si="1"/>
        <v>97.604333333333344</v>
      </c>
      <c r="L81" s="285">
        <v>7000</v>
      </c>
      <c r="M81" s="285"/>
      <c r="N81" s="428"/>
      <c r="O81" s="428"/>
    </row>
    <row r="82" spans="2:18" ht="17.100000000000001" customHeight="1" x14ac:dyDescent="0.3">
      <c r="B82" s="37">
        <v>4221112</v>
      </c>
      <c r="C82" s="59" t="s">
        <v>46</v>
      </c>
      <c r="D82" s="38"/>
      <c r="E82" s="38"/>
      <c r="F82" s="38"/>
      <c r="G82" s="38"/>
      <c r="H82" s="38"/>
      <c r="I82" s="152">
        <v>10000</v>
      </c>
      <c r="J82" s="41">
        <v>7641.4</v>
      </c>
      <c r="K82" s="41">
        <f t="shared" si="1"/>
        <v>76.413999999999987</v>
      </c>
      <c r="L82" s="152">
        <v>10000</v>
      </c>
      <c r="M82" s="152"/>
      <c r="N82" s="432"/>
      <c r="O82" s="432"/>
    </row>
    <row r="83" spans="2:18" ht="17.100000000000001" customHeight="1" x14ac:dyDescent="0.3">
      <c r="B83" s="37">
        <v>4221113</v>
      </c>
      <c r="C83" s="59" t="s">
        <v>132</v>
      </c>
      <c r="D83" s="38"/>
      <c r="E83" s="38"/>
      <c r="F83" s="38"/>
      <c r="G83" s="38"/>
      <c r="H83" s="38"/>
      <c r="I83" s="152">
        <v>2000</v>
      </c>
      <c r="J83" s="41"/>
      <c r="K83" s="41">
        <f t="shared" si="1"/>
        <v>0</v>
      </c>
      <c r="L83" s="307">
        <v>0</v>
      </c>
      <c r="M83" s="307"/>
      <c r="N83" s="427"/>
      <c r="O83" s="427"/>
      <c r="P83" s="317"/>
    </row>
    <row r="84" spans="2:18" ht="17.100000000000001" customHeight="1" x14ac:dyDescent="0.3">
      <c r="B84" s="37">
        <v>4221114</v>
      </c>
      <c r="C84" s="59" t="s">
        <v>143</v>
      </c>
      <c r="D84" s="38"/>
      <c r="E84" s="38"/>
      <c r="F84" s="38"/>
      <c r="G84" s="38"/>
      <c r="H84" s="38"/>
      <c r="I84" s="152">
        <v>1500</v>
      </c>
      <c r="J84" s="41"/>
      <c r="K84" s="41" t="s">
        <v>165</v>
      </c>
      <c r="L84" s="307">
        <v>0</v>
      </c>
      <c r="M84" s="152"/>
      <c r="N84" s="427"/>
      <c r="O84" s="427"/>
      <c r="P84" s="317"/>
      <c r="R84"/>
    </row>
    <row r="85" spans="2:18" ht="17.100000000000001" customHeight="1" x14ac:dyDescent="0.3">
      <c r="B85" s="37">
        <v>4221115</v>
      </c>
      <c r="C85" s="59" t="s">
        <v>138</v>
      </c>
      <c r="D85" s="38"/>
      <c r="E85" s="38"/>
      <c r="F85" s="38"/>
      <c r="G85" s="38"/>
      <c r="H85" s="38"/>
      <c r="I85" s="152">
        <v>1600</v>
      </c>
      <c r="J85" s="41">
        <v>4930.08</v>
      </c>
      <c r="K85" s="41">
        <f t="shared" si="1"/>
        <v>308.13</v>
      </c>
      <c r="L85" s="307">
        <v>5500</v>
      </c>
      <c r="M85" s="307"/>
      <c r="N85" s="427"/>
      <c r="O85" s="427"/>
      <c r="P85" s="317"/>
      <c r="R85"/>
    </row>
    <row r="86" spans="2:18" ht="16.95" customHeight="1" x14ac:dyDescent="0.3">
      <c r="B86" s="37">
        <v>4221116</v>
      </c>
      <c r="C86" s="59" t="s">
        <v>139</v>
      </c>
      <c r="D86" s="38"/>
      <c r="E86" s="38"/>
      <c r="F86" s="38"/>
      <c r="G86" s="38"/>
      <c r="H86" s="38"/>
      <c r="I86" s="152">
        <v>3500</v>
      </c>
      <c r="J86" s="41"/>
      <c r="K86" s="41">
        <f t="shared" si="1"/>
        <v>0</v>
      </c>
      <c r="L86" s="475">
        <v>2500</v>
      </c>
      <c r="M86" s="152"/>
      <c r="N86" s="432"/>
      <c r="O86" s="432"/>
      <c r="P86" s="316"/>
    </row>
    <row r="87" spans="2:18" s="291" customFormat="1" ht="17.100000000000001" customHeight="1" x14ac:dyDescent="0.3">
      <c r="B87" s="292">
        <v>4221119</v>
      </c>
      <c r="C87" s="295" t="s">
        <v>177</v>
      </c>
      <c r="D87" s="295"/>
      <c r="E87" s="295"/>
      <c r="F87" s="295"/>
      <c r="G87" s="295"/>
      <c r="H87" s="419"/>
      <c r="I87" s="217">
        <v>0</v>
      </c>
      <c r="J87" s="217">
        <v>0</v>
      </c>
      <c r="K87" s="217">
        <v>0</v>
      </c>
      <c r="L87" s="217">
        <v>0</v>
      </c>
      <c r="M87" s="217"/>
      <c r="N87" s="432"/>
      <c r="O87" s="432"/>
      <c r="P87" s="420"/>
    </row>
    <row r="88" spans="2:18" ht="17.100000000000001" customHeight="1" x14ac:dyDescent="0.3">
      <c r="B88" s="37">
        <v>4221120</v>
      </c>
      <c r="C88" s="74" t="s">
        <v>145</v>
      </c>
      <c r="D88" s="74"/>
      <c r="E88" s="74"/>
      <c r="F88" s="74"/>
      <c r="G88" s="74"/>
      <c r="H88" s="151"/>
      <c r="I88" s="41">
        <v>5000</v>
      </c>
      <c r="J88" s="41">
        <v>2965.26</v>
      </c>
      <c r="K88" s="41">
        <f t="shared" si="1"/>
        <v>59.305199999999999</v>
      </c>
      <c r="L88" s="476">
        <v>4000</v>
      </c>
      <c r="M88" s="476"/>
      <c r="N88" s="427"/>
      <c r="O88" s="427"/>
      <c r="P88" s="317"/>
    </row>
    <row r="89" spans="2:18" ht="17.100000000000001" customHeight="1" x14ac:dyDescent="0.3">
      <c r="B89" s="37">
        <v>4221121</v>
      </c>
      <c r="C89" s="74" t="s">
        <v>159</v>
      </c>
      <c r="D89" s="74"/>
      <c r="E89" s="74"/>
      <c r="F89" s="74"/>
      <c r="G89" s="74"/>
      <c r="H89" s="151"/>
      <c r="I89" s="41">
        <v>6000</v>
      </c>
      <c r="J89" s="41">
        <v>538.19000000000005</v>
      </c>
      <c r="K89" s="41">
        <f t="shared" si="1"/>
        <v>8.9698333333333338</v>
      </c>
      <c r="L89" s="477">
        <v>4500</v>
      </c>
      <c r="M89" s="217"/>
      <c r="N89" s="432"/>
      <c r="O89" s="432"/>
      <c r="P89" s="316"/>
    </row>
    <row r="90" spans="2:18" ht="17.100000000000001" customHeight="1" x14ac:dyDescent="0.3">
      <c r="B90" s="37">
        <v>4221122</v>
      </c>
      <c r="C90" s="59" t="s">
        <v>178</v>
      </c>
      <c r="D90" s="38"/>
      <c r="E90" s="38"/>
      <c r="F90" s="38"/>
      <c r="G90" s="38"/>
      <c r="H90" s="60"/>
      <c r="I90" s="61">
        <v>1000</v>
      </c>
      <c r="J90" s="41"/>
      <c r="K90" s="41">
        <f>J90/I90*100</f>
        <v>0</v>
      </c>
      <c r="L90" s="308">
        <v>0</v>
      </c>
      <c r="M90" s="308"/>
      <c r="N90" s="427"/>
      <c r="O90" s="427"/>
    </row>
    <row r="91" spans="2:18" ht="17.100000000000001" customHeight="1" x14ac:dyDescent="0.3">
      <c r="B91" s="37">
        <v>422123</v>
      </c>
      <c r="C91" s="59" t="s">
        <v>179</v>
      </c>
      <c r="D91" s="38"/>
      <c r="E91" s="38"/>
      <c r="F91" s="38"/>
      <c r="G91" s="38"/>
      <c r="H91" s="38"/>
      <c r="I91" s="61">
        <v>1500</v>
      </c>
      <c r="J91" s="41">
        <v>309.27</v>
      </c>
      <c r="K91" s="41">
        <f>J91/I91*100</f>
        <v>20.617999999999999</v>
      </c>
      <c r="L91" s="478">
        <v>600</v>
      </c>
      <c r="M91" s="478"/>
      <c r="N91" s="448"/>
    </row>
    <row r="92" spans="2:18" s="291" customFormat="1" ht="17.100000000000001" customHeight="1" x14ac:dyDescent="0.3">
      <c r="B92" s="292"/>
      <c r="C92" s="288"/>
      <c r="D92" s="289"/>
      <c r="E92" s="289"/>
      <c r="F92" s="289"/>
      <c r="G92" s="289"/>
      <c r="H92" s="289"/>
      <c r="I92" s="421"/>
      <c r="J92" s="422"/>
      <c r="K92" s="41"/>
      <c r="L92" s="346"/>
      <c r="M92" s="346"/>
      <c r="N92" s="427"/>
      <c r="O92" s="427"/>
      <c r="P92" s="332"/>
    </row>
    <row r="93" spans="2:18" ht="17.100000000000001" customHeight="1" x14ac:dyDescent="0.3">
      <c r="B93" s="37"/>
      <c r="C93" s="59"/>
      <c r="D93" s="38"/>
      <c r="E93" s="38"/>
      <c r="F93" s="38"/>
      <c r="G93" s="38"/>
      <c r="H93" s="38"/>
      <c r="I93" s="61"/>
      <c r="J93" s="283"/>
      <c r="K93" s="41"/>
      <c r="L93" s="61"/>
      <c r="M93" s="61"/>
      <c r="N93" s="432"/>
      <c r="O93" s="432"/>
    </row>
    <row r="94" spans="2:18" s="291" customFormat="1" ht="17.100000000000001" customHeight="1" x14ac:dyDescent="0.3">
      <c r="B94" s="37"/>
      <c r="C94" s="176" t="s">
        <v>47</v>
      </c>
      <c r="D94" s="38"/>
      <c r="E94" s="38"/>
      <c r="F94" s="38"/>
      <c r="G94" s="38"/>
      <c r="H94" s="38"/>
      <c r="I94" s="72">
        <f>SUM(I95:I96)</f>
        <v>86000</v>
      </c>
      <c r="J94" s="284">
        <f>SUM(J95:J96)</f>
        <v>66014.010000000009</v>
      </c>
      <c r="K94" s="41">
        <f>J94/I94*100</f>
        <v>76.76047674418605</v>
      </c>
      <c r="L94" s="311">
        <f>SUM(L95:L96)</f>
        <v>93000</v>
      </c>
      <c r="M94" s="311"/>
      <c r="N94" s="438"/>
      <c r="O94" s="438"/>
      <c r="P94" s="341"/>
    </row>
    <row r="95" spans="2:18" ht="17.100000000000001" customHeight="1" x14ac:dyDescent="0.3">
      <c r="B95" s="53">
        <v>42212</v>
      </c>
      <c r="C95" s="59" t="s">
        <v>48</v>
      </c>
      <c r="D95" s="38"/>
      <c r="E95" s="38"/>
      <c r="F95" s="38"/>
      <c r="G95" s="38"/>
      <c r="H95" s="38"/>
      <c r="I95" s="40">
        <v>83000</v>
      </c>
      <c r="J95" s="335">
        <v>59673.98</v>
      </c>
      <c r="K95" s="41">
        <f>J95/I95*100</f>
        <v>71.896361445783143</v>
      </c>
      <c r="L95" s="307">
        <v>86000</v>
      </c>
      <c r="M95" s="493"/>
      <c r="N95" s="427"/>
      <c r="O95" s="427"/>
      <c r="P95" s="317"/>
    </row>
    <row r="96" spans="2:18" ht="17.100000000000001" customHeight="1" x14ac:dyDescent="0.3">
      <c r="B96" s="37">
        <v>4221201</v>
      </c>
      <c r="C96" s="288" t="s">
        <v>49</v>
      </c>
      <c r="D96" s="38"/>
      <c r="E96" s="289"/>
      <c r="F96" s="289"/>
      <c r="G96" s="289"/>
      <c r="H96" s="289"/>
      <c r="I96" s="152">
        <v>3000</v>
      </c>
      <c r="J96" s="336">
        <v>6340.03</v>
      </c>
      <c r="K96" s="290">
        <f>J96/I96*100</f>
        <v>211.33433333333335</v>
      </c>
      <c r="L96" s="307">
        <v>7000</v>
      </c>
      <c r="M96" s="307"/>
      <c r="N96" s="432"/>
      <c r="O96" s="432"/>
    </row>
    <row r="97" spans="2:16" ht="17.100000000000001" customHeight="1" thickBot="1" x14ac:dyDescent="0.35">
      <c r="B97" s="305"/>
      <c r="C97" s="177" t="s">
        <v>181</v>
      </c>
      <c r="D97" s="177"/>
      <c r="E97" s="177"/>
      <c r="F97" s="177"/>
      <c r="G97" s="177"/>
      <c r="H97" s="178"/>
      <c r="I97" s="179">
        <f>I70+I94</f>
        <v>226700</v>
      </c>
      <c r="J97" s="179">
        <f>SUM(J70+J94)</f>
        <v>163735.50099999999</v>
      </c>
      <c r="K97" s="180">
        <f>J97/I97*100</f>
        <v>72.225629025143363</v>
      </c>
      <c r="L97" s="344">
        <f>L70+L94</f>
        <v>233000</v>
      </c>
      <c r="M97" s="344"/>
      <c r="N97" s="438"/>
      <c r="O97" s="438"/>
      <c r="P97"/>
    </row>
    <row r="98" spans="2:16" ht="17.100000000000001" customHeight="1" thickTop="1" thickBot="1" x14ac:dyDescent="0.35">
      <c r="C98" s="157"/>
      <c r="E98" s="356"/>
      <c r="F98" s="160"/>
      <c r="G98" s="160"/>
      <c r="H98" s="181"/>
      <c r="I98" s="182"/>
      <c r="J98" s="182"/>
      <c r="K98" s="183"/>
      <c r="L98" s="161"/>
      <c r="M98" s="161"/>
      <c r="N98" s="158"/>
      <c r="O98" s="158"/>
      <c r="P98"/>
    </row>
    <row r="99" spans="2:16" ht="17.100000000000001" customHeight="1" thickBot="1" x14ac:dyDescent="0.35">
      <c r="B99" s="260"/>
      <c r="C99" s="354" t="s">
        <v>50</v>
      </c>
      <c r="D99" s="355"/>
      <c r="E99" s="143"/>
      <c r="F99" s="143"/>
      <c r="G99" s="143"/>
      <c r="H99" s="184"/>
      <c r="I99" s="185"/>
      <c r="J99" s="186"/>
      <c r="K99" s="114"/>
      <c r="L99" s="145"/>
      <c r="M99" s="145"/>
      <c r="N99" s="429"/>
      <c r="O99" s="429"/>
      <c r="P99" s="401"/>
    </row>
    <row r="100" spans="2:16" ht="17.100000000000001" customHeight="1" x14ac:dyDescent="0.3">
      <c r="B100" s="147">
        <v>424</v>
      </c>
      <c r="C100" s="172" t="s">
        <v>51</v>
      </c>
      <c r="D100" s="143"/>
      <c r="E100" s="74"/>
      <c r="F100" s="74"/>
      <c r="G100" s="74"/>
      <c r="H100" s="187"/>
      <c r="I100" s="175">
        <f>SUM(I101:I104)</f>
        <v>16900</v>
      </c>
      <c r="J100" s="175">
        <f>SUM(J101:J104)</f>
        <v>8680.0500000000011</v>
      </c>
      <c r="K100" s="175">
        <f>J100/I100*100</f>
        <v>51.361242603550309</v>
      </c>
      <c r="L100" s="323">
        <f>SUM(L101:L104)</f>
        <v>13700</v>
      </c>
      <c r="M100" s="323"/>
      <c r="N100" s="440"/>
      <c r="O100" s="440"/>
      <c r="P100" s="340"/>
    </row>
    <row r="101" spans="2:16" ht="17.100000000000001" customHeight="1" x14ac:dyDescent="0.3">
      <c r="B101" s="111">
        <v>424111</v>
      </c>
      <c r="C101" s="59" t="s">
        <v>52</v>
      </c>
      <c r="D101" s="74"/>
      <c r="E101" s="38"/>
      <c r="F101" s="38"/>
      <c r="G101" s="38"/>
      <c r="H101" s="38"/>
      <c r="I101" s="152">
        <v>13000</v>
      </c>
      <c r="J101" s="61">
        <v>5830.17</v>
      </c>
      <c r="K101" s="114">
        <f>J101/I101*100</f>
        <v>44.847461538461545</v>
      </c>
      <c r="L101" s="345">
        <v>10000</v>
      </c>
      <c r="M101" s="345"/>
      <c r="N101" s="434"/>
      <c r="O101" s="434"/>
    </row>
    <row r="102" spans="2:16" ht="17.100000000000001" customHeight="1" x14ac:dyDescent="0.3">
      <c r="B102" s="37">
        <v>42412</v>
      </c>
      <c r="C102" s="59" t="s">
        <v>53</v>
      </c>
      <c r="D102" s="38"/>
      <c r="E102" s="38"/>
      <c r="F102" s="38"/>
      <c r="G102" s="38"/>
      <c r="H102" s="39"/>
      <c r="I102" s="79">
        <v>2000</v>
      </c>
      <c r="J102" s="188">
        <v>1686.55</v>
      </c>
      <c r="K102" s="41">
        <f t="shared" ref="K102:K112" si="2">J102/I102*100</f>
        <v>84.327500000000001</v>
      </c>
      <c r="L102" s="79">
        <v>2000</v>
      </c>
      <c r="M102" s="79"/>
      <c r="N102" s="428"/>
      <c r="O102" s="428"/>
    </row>
    <row r="103" spans="2:16" ht="17.100000000000001" customHeight="1" x14ac:dyDescent="0.3">
      <c r="B103" s="37">
        <v>42414</v>
      </c>
      <c r="C103" s="59" t="s">
        <v>54</v>
      </c>
      <c r="D103" s="38"/>
      <c r="E103" s="38"/>
      <c r="F103" s="38"/>
      <c r="G103" s="38"/>
      <c r="H103" s="39"/>
      <c r="I103" s="79">
        <v>1100</v>
      </c>
      <c r="J103" s="56">
        <v>876.75</v>
      </c>
      <c r="K103" s="41">
        <f t="shared" si="2"/>
        <v>79.704545454545453</v>
      </c>
      <c r="L103" s="313">
        <v>1200</v>
      </c>
      <c r="M103" s="313"/>
      <c r="N103" s="430"/>
      <c r="O103" s="430"/>
      <c r="P103" s="316"/>
    </row>
    <row r="104" spans="2:16" ht="17.100000000000001" customHeight="1" x14ac:dyDescent="0.3">
      <c r="B104" s="37">
        <v>42419</v>
      </c>
      <c r="C104" s="59" t="s">
        <v>55</v>
      </c>
      <c r="D104" s="38"/>
      <c r="E104" s="38"/>
      <c r="F104" s="38"/>
      <c r="G104" s="38"/>
      <c r="H104" s="39"/>
      <c r="I104" s="79">
        <v>800</v>
      </c>
      <c r="J104" s="56">
        <v>286.58</v>
      </c>
      <c r="K104" s="41">
        <f t="shared" si="2"/>
        <v>35.822499999999998</v>
      </c>
      <c r="L104" s="79">
        <v>500</v>
      </c>
      <c r="M104" s="79"/>
      <c r="N104" s="430"/>
      <c r="O104" s="430"/>
      <c r="P104" s="316"/>
    </row>
    <row r="105" spans="2:16" ht="17.100000000000001" customHeight="1" x14ac:dyDescent="0.3">
      <c r="B105" s="37"/>
      <c r="C105" s="22"/>
      <c r="D105" s="38"/>
      <c r="E105" s="22"/>
      <c r="F105" s="22"/>
      <c r="G105" s="22"/>
      <c r="H105" s="22"/>
      <c r="I105" s="79"/>
      <c r="J105" s="56"/>
      <c r="K105" s="41"/>
      <c r="L105" s="79"/>
      <c r="M105" s="79"/>
      <c r="N105" s="428"/>
      <c r="O105" s="428"/>
    </row>
    <row r="106" spans="2:16" ht="17.100000000000001" customHeight="1" x14ac:dyDescent="0.3">
      <c r="B106" s="48"/>
      <c r="C106" s="176" t="s">
        <v>56</v>
      </c>
      <c r="D106" s="22"/>
      <c r="E106" s="38"/>
      <c r="F106" s="38"/>
      <c r="G106" s="38"/>
      <c r="H106" s="39"/>
      <c r="I106" s="175">
        <f>SUM(I107:I111)</f>
        <v>20000</v>
      </c>
      <c r="J106" s="175">
        <f>SUM(J107:J111)</f>
        <v>12059.29</v>
      </c>
      <c r="K106" s="58">
        <f t="shared" si="2"/>
        <v>60.29645</v>
      </c>
      <c r="L106" s="323">
        <f>SUM(L107:L111)</f>
        <v>17800</v>
      </c>
      <c r="M106" s="323"/>
      <c r="N106" s="440"/>
      <c r="O106" s="440"/>
    </row>
    <row r="107" spans="2:16" ht="17.100000000000001" customHeight="1" x14ac:dyDescent="0.3">
      <c r="B107" s="37">
        <v>42431</v>
      </c>
      <c r="C107" s="59" t="s">
        <v>57</v>
      </c>
      <c r="D107" s="38"/>
      <c r="E107" s="38"/>
      <c r="F107" s="38"/>
      <c r="G107" s="38"/>
      <c r="H107" s="39"/>
      <c r="I107" s="79">
        <v>8000</v>
      </c>
      <c r="J107" s="56">
        <v>5238.71</v>
      </c>
      <c r="K107" s="41">
        <f t="shared" si="2"/>
        <v>65.483874999999998</v>
      </c>
      <c r="L107" s="79">
        <v>8000</v>
      </c>
      <c r="M107" s="79"/>
      <c r="N107" s="430"/>
      <c r="O107" s="430"/>
      <c r="P107" s="316"/>
    </row>
    <row r="108" spans="2:16" ht="17.100000000000001" customHeight="1" x14ac:dyDescent="0.3">
      <c r="B108" s="37">
        <v>42432</v>
      </c>
      <c r="C108" s="59" t="s">
        <v>58</v>
      </c>
      <c r="D108" s="38"/>
      <c r="E108" s="38"/>
      <c r="F108" s="38"/>
      <c r="G108" s="38"/>
      <c r="H108" s="39"/>
      <c r="I108" s="40">
        <v>8000</v>
      </c>
      <c r="J108" s="61">
        <v>5466.85</v>
      </c>
      <c r="K108" s="41">
        <f t="shared" si="2"/>
        <v>68.335624999999993</v>
      </c>
      <c r="L108" s="321">
        <v>8000</v>
      </c>
      <c r="M108" s="321"/>
      <c r="N108" s="431"/>
      <c r="O108" s="431"/>
      <c r="P108" s="316"/>
    </row>
    <row r="109" spans="2:16" ht="17.100000000000001" customHeight="1" x14ac:dyDescent="0.3">
      <c r="B109" s="37"/>
      <c r="C109" s="176" t="s">
        <v>59</v>
      </c>
      <c r="D109" s="38"/>
      <c r="E109" s="54"/>
      <c r="F109" s="54"/>
      <c r="G109" s="54"/>
      <c r="H109" s="77"/>
      <c r="I109" s="76"/>
      <c r="J109" s="56"/>
      <c r="K109" s="41"/>
      <c r="L109" s="76"/>
      <c r="M109" s="76"/>
      <c r="N109" s="429"/>
      <c r="O109" s="429"/>
    </row>
    <row r="110" spans="2:16" ht="15.6" customHeight="1" x14ac:dyDescent="0.3">
      <c r="B110" s="37">
        <v>424411</v>
      </c>
      <c r="C110" s="59" t="s">
        <v>59</v>
      </c>
      <c r="D110" s="54"/>
      <c r="E110" s="38"/>
      <c r="F110" s="38"/>
      <c r="G110" s="38"/>
      <c r="H110" s="38"/>
      <c r="I110" s="79">
        <v>1000</v>
      </c>
      <c r="J110" s="56">
        <v>493.75</v>
      </c>
      <c r="K110" s="41">
        <f t="shared" si="2"/>
        <v>49.375</v>
      </c>
      <c r="L110" s="479">
        <v>800</v>
      </c>
      <c r="M110" s="479"/>
      <c r="N110" s="436"/>
      <c r="O110" s="436"/>
      <c r="P110" s="316"/>
    </row>
    <row r="111" spans="2:16" ht="17.100000000000001" customHeight="1" x14ac:dyDescent="0.3">
      <c r="B111" s="37">
        <v>424413</v>
      </c>
      <c r="C111" s="59" t="s">
        <v>60</v>
      </c>
      <c r="D111" s="38"/>
      <c r="E111" s="38"/>
      <c r="F111" s="38"/>
      <c r="G111" s="38"/>
      <c r="H111" s="39"/>
      <c r="I111" s="79">
        <v>3000</v>
      </c>
      <c r="J111" s="56">
        <v>859.98</v>
      </c>
      <c r="K111" s="41">
        <f t="shared" si="2"/>
        <v>28.666000000000004</v>
      </c>
      <c r="L111" s="320">
        <v>1000</v>
      </c>
      <c r="M111" s="320"/>
      <c r="N111" s="433"/>
      <c r="O111" s="433"/>
      <c r="P111" s="317"/>
    </row>
    <row r="112" spans="2:16" ht="17.100000000000001" customHeight="1" thickBot="1" x14ac:dyDescent="0.35">
      <c r="B112" s="189"/>
      <c r="C112" s="190" t="s">
        <v>182</v>
      </c>
      <c r="D112" s="190"/>
      <c r="E112" s="190"/>
      <c r="F112" s="190"/>
      <c r="G112" s="190"/>
      <c r="H112" s="190"/>
      <c r="I112" s="191">
        <f>I100+I106</f>
        <v>36900</v>
      </c>
      <c r="J112" s="191">
        <f>J100+J106</f>
        <v>20739.340000000004</v>
      </c>
      <c r="K112" s="192">
        <f t="shared" si="2"/>
        <v>56.204173441734426</v>
      </c>
      <c r="L112" s="322">
        <f>L100+L106</f>
        <v>31500</v>
      </c>
      <c r="M112" s="322"/>
      <c r="N112" s="440"/>
      <c r="O112" s="440"/>
      <c r="P112" s="343"/>
    </row>
    <row r="113" spans="2:16" ht="17.100000000000001" customHeight="1" thickTop="1" thickBot="1" x14ac:dyDescent="0.35">
      <c r="C113" s="67"/>
      <c r="E113" s="22"/>
      <c r="F113" s="22"/>
      <c r="G113" s="22"/>
      <c r="H113" s="67"/>
      <c r="I113" s="193"/>
      <c r="J113" s="193"/>
      <c r="K113" s="194"/>
      <c r="L113" s="193"/>
      <c r="M113" s="193"/>
      <c r="N113" s="158"/>
      <c r="O113" s="158"/>
    </row>
    <row r="114" spans="2:16" ht="17.100000000000001" customHeight="1" thickBot="1" x14ac:dyDescent="0.35">
      <c r="B114" s="358"/>
      <c r="C114" s="196" t="s">
        <v>61</v>
      </c>
      <c r="D114" s="357"/>
      <c r="E114" s="198"/>
      <c r="F114" s="198"/>
      <c r="G114" s="198"/>
      <c r="H114" s="199"/>
      <c r="I114" s="200"/>
      <c r="J114" s="200"/>
      <c r="K114" s="201"/>
      <c r="L114" s="200"/>
      <c r="M114" s="200"/>
      <c r="N114" s="444"/>
      <c r="O114" s="444"/>
    </row>
    <row r="115" spans="2:16" ht="17.100000000000001" customHeight="1" x14ac:dyDescent="0.3">
      <c r="B115" s="195">
        <v>4251</v>
      </c>
      <c r="C115" s="172" t="s">
        <v>62</v>
      </c>
      <c r="D115" s="197"/>
      <c r="E115" s="74"/>
      <c r="F115" s="74"/>
      <c r="G115" s="74"/>
      <c r="H115" s="187"/>
      <c r="I115" s="78">
        <f>SUM(I116:I120)</f>
        <v>20500</v>
      </c>
      <c r="J115" s="78">
        <f>SUM(J116:J120)</f>
        <v>14548.17</v>
      </c>
      <c r="K115" s="41">
        <f t="shared" ref="K115:K120" si="3">J115/I115*100</f>
        <v>70.966682926829279</v>
      </c>
      <c r="L115" s="324">
        <f>SUM(L116:L120)</f>
        <v>20350</v>
      </c>
      <c r="M115" s="312"/>
      <c r="N115" s="438"/>
      <c r="O115" s="438"/>
      <c r="P115" s="341"/>
    </row>
    <row r="116" spans="2:16" ht="17.100000000000001" customHeight="1" x14ac:dyDescent="0.3">
      <c r="B116" s="111">
        <v>425112</v>
      </c>
      <c r="C116" s="59" t="s">
        <v>63</v>
      </c>
      <c r="D116" s="74"/>
      <c r="E116" s="38"/>
      <c r="F116" s="20"/>
      <c r="G116" s="38"/>
      <c r="H116" s="38"/>
      <c r="I116" s="40">
        <v>5000</v>
      </c>
      <c r="J116" s="61">
        <v>4084.17</v>
      </c>
      <c r="K116" s="41">
        <f t="shared" si="3"/>
        <v>81.683400000000006</v>
      </c>
      <c r="L116" s="309">
        <v>6000</v>
      </c>
      <c r="M116" s="309"/>
      <c r="N116" s="432"/>
      <c r="O116" s="432"/>
    </row>
    <row r="117" spans="2:16" ht="17.100000000000001" customHeight="1" x14ac:dyDescent="0.3">
      <c r="B117" s="37">
        <v>425111</v>
      </c>
      <c r="C117" s="59" t="s">
        <v>180</v>
      </c>
      <c r="D117" s="38"/>
      <c r="E117" s="38"/>
      <c r="F117" s="38"/>
      <c r="G117" s="38"/>
      <c r="H117" s="39"/>
      <c r="I117" s="79">
        <v>6500</v>
      </c>
      <c r="J117" s="56">
        <v>3684.76</v>
      </c>
      <c r="K117" s="41">
        <f t="shared" si="3"/>
        <v>56.688615384615396</v>
      </c>
      <c r="L117" s="320">
        <v>5500</v>
      </c>
      <c r="M117" s="320"/>
      <c r="N117" s="428"/>
      <c r="O117" s="428"/>
    </row>
    <row r="118" spans="2:16" ht="17.100000000000001" customHeight="1" x14ac:dyDescent="0.3">
      <c r="B118" s="154">
        <v>425131</v>
      </c>
      <c r="C118" s="59" t="s">
        <v>64</v>
      </c>
      <c r="D118" s="38"/>
      <c r="E118" s="38"/>
      <c r="F118" s="38"/>
      <c r="G118" s="38"/>
      <c r="H118" s="38"/>
      <c r="I118" s="40">
        <v>7000</v>
      </c>
      <c r="J118" s="61">
        <v>5953.59</v>
      </c>
      <c r="K118" s="41">
        <f t="shared" si="3"/>
        <v>85.051285714285711</v>
      </c>
      <c r="L118" s="309">
        <v>7500</v>
      </c>
      <c r="M118" s="309"/>
      <c r="N118" s="432"/>
      <c r="O118" s="432"/>
    </row>
    <row r="119" spans="2:16" ht="17.100000000000001" customHeight="1" x14ac:dyDescent="0.3">
      <c r="B119" s="111">
        <v>425141</v>
      </c>
      <c r="C119" s="59" t="s">
        <v>65</v>
      </c>
      <c r="D119" s="38"/>
      <c r="E119" s="38"/>
      <c r="F119" s="38"/>
      <c r="G119" s="38"/>
      <c r="H119" s="38"/>
      <c r="I119" s="79">
        <v>500</v>
      </c>
      <c r="J119" s="56">
        <v>424.4</v>
      </c>
      <c r="K119" s="41">
        <f t="shared" si="3"/>
        <v>84.88</v>
      </c>
      <c r="L119" s="313">
        <v>650</v>
      </c>
      <c r="M119" s="313"/>
      <c r="N119" s="428"/>
      <c r="O119" s="428"/>
    </row>
    <row r="120" spans="2:16" ht="17.100000000000001" customHeight="1" x14ac:dyDescent="0.3">
      <c r="B120" s="37">
        <v>425142</v>
      </c>
      <c r="C120" s="59" t="s">
        <v>161</v>
      </c>
      <c r="D120" s="38"/>
      <c r="E120" s="38"/>
      <c r="F120" s="38"/>
      <c r="G120" s="38"/>
      <c r="H120" s="38"/>
      <c r="I120" s="40">
        <v>1500</v>
      </c>
      <c r="J120" s="61">
        <v>401.25</v>
      </c>
      <c r="K120" s="41">
        <f t="shared" si="3"/>
        <v>26.75</v>
      </c>
      <c r="L120" s="461">
        <v>700</v>
      </c>
      <c r="M120" s="461"/>
      <c r="N120" s="427"/>
      <c r="O120" s="427"/>
      <c r="P120" s="317"/>
    </row>
    <row r="121" spans="2:16" ht="17.100000000000001" customHeight="1" x14ac:dyDescent="0.3">
      <c r="B121" s="37"/>
      <c r="C121" s="20"/>
      <c r="D121" s="38"/>
      <c r="E121" s="20"/>
      <c r="F121" s="20"/>
      <c r="G121" s="20"/>
      <c r="H121" s="20"/>
      <c r="I121" s="203"/>
      <c r="J121" s="203"/>
      <c r="K121" s="41"/>
      <c r="L121" s="203"/>
      <c r="M121" s="203"/>
      <c r="N121" s="435"/>
      <c r="O121" s="435"/>
    </row>
    <row r="122" spans="2:16" ht="17.100000000000001" customHeight="1" x14ac:dyDescent="0.3">
      <c r="B122" s="202"/>
      <c r="C122" s="176" t="s">
        <v>66</v>
      </c>
      <c r="D122" s="20"/>
      <c r="E122" s="54"/>
      <c r="F122" s="54"/>
      <c r="G122" s="54"/>
      <c r="H122" s="77"/>
      <c r="I122" s="78">
        <f>SUM(I123:I126)</f>
        <v>33150</v>
      </c>
      <c r="J122" s="78">
        <f>SUM(J123:J126)</f>
        <v>33698.54</v>
      </c>
      <c r="K122" s="58">
        <f>J122/I122*100</f>
        <v>101.65472096530921</v>
      </c>
      <c r="L122" s="312">
        <f>SUM(L123:L126)</f>
        <v>38300</v>
      </c>
      <c r="M122" s="312"/>
      <c r="N122" s="440"/>
      <c r="O122" s="440"/>
    </row>
    <row r="123" spans="2:16" ht="17.100000000000001" customHeight="1" x14ac:dyDescent="0.3">
      <c r="B123" s="37">
        <v>425221</v>
      </c>
      <c r="C123" s="59" t="s">
        <v>162</v>
      </c>
      <c r="D123" s="54"/>
      <c r="E123" s="38"/>
      <c r="F123" s="38"/>
      <c r="G123" s="38"/>
      <c r="H123" s="39"/>
      <c r="I123" s="40">
        <v>24000</v>
      </c>
      <c r="J123" s="61">
        <v>29699.040000000001</v>
      </c>
      <c r="K123" s="41">
        <f>J123/I123*100</f>
        <v>123.746</v>
      </c>
      <c r="L123" s="309">
        <v>33000</v>
      </c>
      <c r="M123" s="309"/>
      <c r="N123" s="427"/>
      <c r="O123" s="427"/>
      <c r="P123" s="317"/>
    </row>
    <row r="124" spans="2:16" ht="17.100000000000001" customHeight="1" x14ac:dyDescent="0.3">
      <c r="B124" s="37">
        <v>425222</v>
      </c>
      <c r="C124" s="59" t="s">
        <v>67</v>
      </c>
      <c r="D124" s="38"/>
      <c r="E124" s="38"/>
      <c r="F124" s="38"/>
      <c r="G124" s="38"/>
      <c r="H124" s="39"/>
      <c r="I124" s="40">
        <v>3000</v>
      </c>
      <c r="J124" s="61">
        <v>1612</v>
      </c>
      <c r="K124" s="204">
        <f>J124/I124*100</f>
        <v>53.733333333333334</v>
      </c>
      <c r="L124" s="321">
        <v>2300</v>
      </c>
      <c r="M124" s="321"/>
      <c r="N124" s="431"/>
      <c r="O124" s="431"/>
      <c r="P124" s="316"/>
    </row>
    <row r="125" spans="2:16" ht="17.100000000000001" customHeight="1" x14ac:dyDescent="0.3">
      <c r="B125" s="37">
        <v>425222</v>
      </c>
      <c r="C125" s="59" t="s">
        <v>68</v>
      </c>
      <c r="D125" s="38"/>
      <c r="E125" s="38"/>
      <c r="F125" s="38"/>
      <c r="G125" s="38"/>
      <c r="H125" s="20"/>
      <c r="I125" s="40">
        <v>150</v>
      </c>
      <c r="J125" s="61">
        <v>0</v>
      </c>
      <c r="K125" s="41">
        <f>J125/I125*100</f>
        <v>0</v>
      </c>
      <c r="L125" s="40">
        <v>0</v>
      </c>
      <c r="M125" s="40"/>
      <c r="N125" s="432"/>
      <c r="O125" s="432"/>
    </row>
    <row r="126" spans="2:16" ht="17.100000000000001" customHeight="1" x14ac:dyDescent="0.3">
      <c r="B126" s="37">
        <v>42529</v>
      </c>
      <c r="C126" s="59" t="s">
        <v>69</v>
      </c>
      <c r="D126" s="38"/>
      <c r="E126" s="38"/>
      <c r="F126" s="38"/>
      <c r="G126" s="38"/>
      <c r="H126" s="39"/>
      <c r="I126" s="40">
        <v>6000</v>
      </c>
      <c r="J126" s="421">
        <v>2387.5</v>
      </c>
      <c r="K126" s="495">
        <f>J126/I126*100</f>
        <v>39.791666666666664</v>
      </c>
      <c r="L126" s="348">
        <v>3000</v>
      </c>
      <c r="M126" s="309"/>
      <c r="N126" s="431"/>
      <c r="O126" s="431"/>
      <c r="P126" s="316"/>
    </row>
    <row r="127" spans="2:16" ht="17.100000000000001" customHeight="1" x14ac:dyDescent="0.3">
      <c r="B127" s="37"/>
      <c r="C127" s="22"/>
      <c r="D127" s="38"/>
      <c r="E127" s="22"/>
      <c r="F127" s="22"/>
      <c r="G127" s="22"/>
      <c r="H127" s="22"/>
      <c r="I127" s="76"/>
      <c r="J127" s="62"/>
      <c r="K127" s="41"/>
      <c r="L127" s="76"/>
      <c r="M127" s="76"/>
      <c r="N127" s="429"/>
      <c r="O127" s="429"/>
    </row>
    <row r="128" spans="2:16" ht="17.100000000000001" customHeight="1" x14ac:dyDescent="0.3">
      <c r="B128" s="53">
        <v>4253</v>
      </c>
      <c r="C128" s="176" t="s">
        <v>70</v>
      </c>
      <c r="D128" s="22"/>
      <c r="E128" s="38"/>
      <c r="F128" s="38"/>
      <c r="G128" s="38"/>
      <c r="H128" s="39"/>
      <c r="I128" s="78">
        <f>SUM(I129:I133)</f>
        <v>25700</v>
      </c>
      <c r="J128" s="78">
        <f>SUM(J129:J133)</f>
        <v>20581.25</v>
      </c>
      <c r="K128" s="58">
        <f>J128/I128*100</f>
        <v>80.082684824902728</v>
      </c>
      <c r="L128" s="78">
        <f>SUM(L129:L133)</f>
        <v>24200</v>
      </c>
      <c r="M128" s="78"/>
      <c r="N128" s="158"/>
      <c r="O128" s="158"/>
      <c r="P128" s="341"/>
    </row>
    <row r="129" spans="1:20" ht="17.100000000000001" customHeight="1" x14ac:dyDescent="0.3">
      <c r="B129" s="37">
        <v>42531</v>
      </c>
      <c r="C129" s="59" t="s">
        <v>71</v>
      </c>
      <c r="D129" s="38"/>
      <c r="E129" s="38"/>
      <c r="F129" s="38"/>
      <c r="G129" s="38"/>
      <c r="H129" s="39"/>
      <c r="I129" s="203"/>
      <c r="J129" s="205"/>
      <c r="K129" s="41"/>
      <c r="L129" s="188"/>
      <c r="M129" s="188"/>
      <c r="N129" s="435"/>
      <c r="O129" s="435"/>
    </row>
    <row r="130" spans="1:20" ht="17.100000000000001" customHeight="1" x14ac:dyDescent="0.3">
      <c r="B130" s="37">
        <v>42532</v>
      </c>
      <c r="C130" s="59" t="s">
        <v>72</v>
      </c>
      <c r="D130" s="38"/>
      <c r="E130" s="38"/>
      <c r="F130" s="38"/>
      <c r="G130" s="38"/>
      <c r="H130" s="39"/>
      <c r="I130" s="203">
        <v>700</v>
      </c>
      <c r="J130" s="203"/>
      <c r="K130" s="204">
        <f>J130/I130*100</f>
        <v>0</v>
      </c>
      <c r="L130" s="188">
        <v>200</v>
      </c>
      <c r="M130" s="188"/>
      <c r="N130" s="435"/>
      <c r="O130" s="435"/>
      <c r="P130" s="316"/>
    </row>
    <row r="131" spans="1:20" s="291" customFormat="1" ht="17.100000000000001" customHeight="1" x14ac:dyDescent="0.3">
      <c r="B131" s="37">
        <v>42533</v>
      </c>
      <c r="C131" s="59" t="s">
        <v>73</v>
      </c>
      <c r="D131" s="38"/>
      <c r="E131" s="38"/>
      <c r="F131" s="38"/>
      <c r="G131" s="38"/>
      <c r="H131" s="39"/>
      <c r="I131" s="203"/>
      <c r="J131" s="205"/>
      <c r="K131" s="41"/>
      <c r="L131" s="203"/>
      <c r="M131" s="203"/>
      <c r="N131" s="435"/>
      <c r="O131" s="435"/>
      <c r="P131" s="315"/>
      <c r="T131"/>
    </row>
    <row r="132" spans="1:20" ht="17.100000000000001" customHeight="1" x14ac:dyDescent="0.3">
      <c r="B132" s="37">
        <v>42534</v>
      </c>
      <c r="C132" s="59" t="s">
        <v>74</v>
      </c>
      <c r="D132" s="38"/>
      <c r="E132" s="38"/>
      <c r="F132" s="38"/>
      <c r="G132" s="38"/>
      <c r="H132" s="39"/>
      <c r="I132" s="203">
        <v>7000</v>
      </c>
      <c r="J132" s="41">
        <v>2250</v>
      </c>
      <c r="K132" s="204">
        <f>J132/I132*100</f>
        <v>32.142857142857146</v>
      </c>
      <c r="L132" s="188">
        <v>3000</v>
      </c>
      <c r="M132" s="188"/>
      <c r="N132" s="435"/>
      <c r="O132" s="435"/>
      <c r="P132" s="316"/>
    </row>
    <row r="133" spans="1:20" ht="17.100000000000001" customHeight="1" x14ac:dyDescent="0.3">
      <c r="B133" s="292">
        <v>42539</v>
      </c>
      <c r="C133" s="288" t="s">
        <v>75</v>
      </c>
      <c r="D133" s="38"/>
      <c r="E133" s="289"/>
      <c r="F133" s="289"/>
      <c r="G133" s="289"/>
      <c r="H133" s="296"/>
      <c r="I133" s="188">
        <v>18000</v>
      </c>
      <c r="J133" s="205">
        <v>18331.25</v>
      </c>
      <c r="K133" s="204">
        <f>J133/I133*100</f>
        <v>101.84027777777777</v>
      </c>
      <c r="L133" s="188">
        <v>21000</v>
      </c>
      <c r="M133" s="188"/>
      <c r="N133" s="435"/>
      <c r="O133" s="435"/>
      <c r="P133" s="317"/>
    </row>
    <row r="134" spans="1:20" ht="17.100000000000001" customHeight="1" x14ac:dyDescent="0.3">
      <c r="B134" s="415"/>
      <c r="C134" s="75"/>
      <c r="D134" s="289"/>
      <c r="E134" s="75"/>
      <c r="F134" s="75"/>
      <c r="G134" s="75"/>
      <c r="H134" s="75"/>
      <c r="I134" s="206"/>
      <c r="J134" s="207"/>
      <c r="K134" s="41"/>
      <c r="L134" s="206"/>
      <c r="M134" s="206"/>
      <c r="N134" s="444"/>
      <c r="O134" s="444"/>
    </row>
    <row r="135" spans="1:20" ht="17.100000000000001" customHeight="1" x14ac:dyDescent="0.3">
      <c r="B135" s="171"/>
      <c r="C135" s="176" t="s">
        <v>76</v>
      </c>
      <c r="D135" s="75"/>
      <c r="E135" s="38"/>
      <c r="F135" s="38"/>
      <c r="G135" s="38"/>
      <c r="H135" s="39"/>
      <c r="I135" s="175">
        <f>SUM(I136:I140)</f>
        <v>43320</v>
      </c>
      <c r="J135" s="175">
        <f>SUM(J136:J140)</f>
        <v>32021.909999999996</v>
      </c>
      <c r="K135" s="58">
        <f>J135/I135*100</f>
        <v>73.919459833795003</v>
      </c>
      <c r="L135" s="175">
        <f>SUM(L136:L140)</f>
        <v>43760</v>
      </c>
      <c r="M135" s="175"/>
      <c r="N135" s="158"/>
      <c r="O135" s="158"/>
    </row>
    <row r="136" spans="1:20" ht="17.100000000000001" customHeight="1" x14ac:dyDescent="0.3">
      <c r="B136" s="53">
        <v>4254</v>
      </c>
      <c r="C136" s="59" t="s">
        <v>186</v>
      </c>
      <c r="D136" s="38"/>
      <c r="E136" s="38"/>
      <c r="F136" s="38"/>
      <c r="G136" s="38"/>
      <c r="H136" s="39"/>
      <c r="I136" s="79">
        <v>1800</v>
      </c>
      <c r="J136" s="79">
        <v>3189.17</v>
      </c>
      <c r="K136" s="41">
        <f>J136/I136*100</f>
        <v>177.17611111111111</v>
      </c>
      <c r="L136" s="313">
        <v>3500</v>
      </c>
      <c r="M136" s="313"/>
      <c r="N136" s="433"/>
      <c r="O136" s="433"/>
      <c r="P136" s="317"/>
    </row>
    <row r="137" spans="1:20" ht="17.100000000000001" customHeight="1" x14ac:dyDescent="0.3">
      <c r="B137" s="37">
        <v>42542</v>
      </c>
      <c r="C137" s="59" t="s">
        <v>77</v>
      </c>
      <c r="D137" s="38"/>
      <c r="E137" s="38"/>
      <c r="F137" s="38"/>
      <c r="G137" s="38"/>
      <c r="H137" s="39"/>
      <c r="I137" s="79">
        <v>0</v>
      </c>
      <c r="J137" s="79">
        <v>0</v>
      </c>
      <c r="K137" s="41">
        <v>0</v>
      </c>
      <c r="L137" s="79">
        <v>0</v>
      </c>
      <c r="M137" s="79"/>
      <c r="N137" s="430"/>
      <c r="O137" s="430"/>
      <c r="P137" s="316"/>
    </row>
    <row r="138" spans="1:20" ht="17.100000000000001" customHeight="1" x14ac:dyDescent="0.3">
      <c r="B138" s="37">
        <v>42545</v>
      </c>
      <c r="C138" s="59" t="s">
        <v>78</v>
      </c>
      <c r="D138" s="38"/>
      <c r="E138" s="38"/>
      <c r="F138" s="38"/>
      <c r="G138" s="38"/>
      <c r="H138" s="39"/>
      <c r="I138" s="40">
        <v>20000</v>
      </c>
      <c r="J138" s="79">
        <v>14931.36</v>
      </c>
      <c r="K138" s="41">
        <f>J138/I138*100</f>
        <v>74.656800000000004</v>
      </c>
      <c r="L138" s="40">
        <v>19000</v>
      </c>
      <c r="M138" s="40"/>
      <c r="N138" s="432"/>
      <c r="O138" s="432"/>
    </row>
    <row r="139" spans="1:20" ht="17.100000000000001" customHeight="1" x14ac:dyDescent="0.3">
      <c r="B139" s="37">
        <v>42547</v>
      </c>
      <c r="C139" s="59" t="s">
        <v>79</v>
      </c>
      <c r="D139" s="38"/>
      <c r="E139" s="38"/>
      <c r="F139" s="38"/>
      <c r="G139" s="38"/>
      <c r="H139" s="39"/>
      <c r="I139" s="40">
        <v>280</v>
      </c>
      <c r="J139" s="40">
        <v>191.16</v>
      </c>
      <c r="K139" s="41">
        <f>J139/I139*100</f>
        <v>68.271428571428572</v>
      </c>
      <c r="L139" s="40">
        <v>260</v>
      </c>
      <c r="M139" s="40"/>
      <c r="N139" s="432"/>
      <c r="O139" s="432"/>
    </row>
    <row r="140" spans="1:20" ht="17.100000000000001" customHeight="1" thickBot="1" x14ac:dyDescent="0.35">
      <c r="B140" s="154">
        <v>425491</v>
      </c>
      <c r="C140" s="209" t="s">
        <v>80</v>
      </c>
      <c r="D140" s="127"/>
      <c r="E140" s="210"/>
      <c r="F140" s="210"/>
      <c r="G140" s="210"/>
      <c r="H140" s="210"/>
      <c r="I140" s="211">
        <v>21240</v>
      </c>
      <c r="J140" s="211">
        <v>13710.22</v>
      </c>
      <c r="K140" s="211">
        <f>J140/I140*100</f>
        <v>64.549058380414309</v>
      </c>
      <c r="L140" s="480">
        <v>21000</v>
      </c>
      <c r="M140" s="480"/>
      <c r="N140" s="432"/>
      <c r="O140" s="432"/>
    </row>
    <row r="141" spans="1:20" ht="17.100000000000001" customHeight="1" x14ac:dyDescent="0.3">
      <c r="B141" s="407"/>
      <c r="C141" s="403"/>
      <c r="D141" s="403"/>
      <c r="E141" s="403"/>
      <c r="F141" s="20"/>
      <c r="G141" s="20"/>
      <c r="H141" s="20"/>
      <c r="I141" s="212"/>
      <c r="J141" s="212"/>
      <c r="K141" s="212"/>
      <c r="L141" s="212"/>
      <c r="M141" s="212"/>
      <c r="N141" s="432"/>
      <c r="O141" s="432"/>
    </row>
    <row r="142" spans="1:20" ht="16.95" customHeight="1" thickBot="1" x14ac:dyDescent="0.35">
      <c r="B142" s="404"/>
      <c r="C142" s="20"/>
      <c r="D142" s="402"/>
      <c r="E142" s="20"/>
      <c r="F142" s="20"/>
      <c r="G142" s="20"/>
      <c r="H142" s="20"/>
      <c r="I142" s="212"/>
      <c r="J142" s="212"/>
      <c r="K142" s="212"/>
      <c r="L142" s="212"/>
      <c r="M142" s="212"/>
      <c r="N142" s="432"/>
      <c r="O142" s="432"/>
    </row>
    <row r="143" spans="1:20" s="366" customFormat="1" ht="17.100000000000001" customHeight="1" thickBot="1" x14ac:dyDescent="0.35">
      <c r="A143" s="291"/>
      <c r="B143" s="405"/>
      <c r="C143" s="359"/>
      <c r="D143" s="360"/>
      <c r="E143" s="361" t="s">
        <v>1</v>
      </c>
      <c r="F143" s="361"/>
      <c r="G143" s="361"/>
      <c r="H143" s="362"/>
      <c r="I143" s="363" t="s">
        <v>194</v>
      </c>
      <c r="J143" s="364" t="s">
        <v>126</v>
      </c>
      <c r="K143" s="365" t="s">
        <v>127</v>
      </c>
      <c r="L143" s="363" t="s">
        <v>185</v>
      </c>
      <c r="M143" s="363"/>
      <c r="N143" s="449"/>
      <c r="O143" s="449"/>
      <c r="P143" s="315"/>
    </row>
    <row r="144" spans="1:20" ht="17.100000000000001" customHeight="1" thickBot="1" x14ac:dyDescent="0.35">
      <c r="B144" s="213" t="s">
        <v>0</v>
      </c>
      <c r="C144" s="172" t="s">
        <v>81</v>
      </c>
      <c r="D144" s="214"/>
      <c r="E144" s="74"/>
      <c r="F144" s="74"/>
      <c r="G144" s="74"/>
      <c r="H144" s="187"/>
      <c r="I144" s="78">
        <f>SUM(I145)</f>
        <v>3000</v>
      </c>
      <c r="J144" s="52">
        <f>SUM(J145)</f>
        <v>395.12</v>
      </c>
      <c r="K144" s="215">
        <f>J144/I144*100</f>
        <v>13.170666666666667</v>
      </c>
      <c r="L144" s="78">
        <f>SUM(L145)</f>
        <v>1200</v>
      </c>
      <c r="M144" s="78"/>
      <c r="N144" s="158"/>
      <c r="O144" s="158"/>
    </row>
    <row r="145" spans="2:16" ht="17.100000000000001" customHeight="1" x14ac:dyDescent="0.3">
      <c r="B145" s="171">
        <v>42559</v>
      </c>
      <c r="C145" s="59" t="s">
        <v>166</v>
      </c>
      <c r="D145" s="74"/>
      <c r="E145" s="38"/>
      <c r="F145" s="38"/>
      <c r="G145" s="38"/>
      <c r="H145" s="39"/>
      <c r="I145" s="122">
        <v>3000</v>
      </c>
      <c r="J145" s="57">
        <v>395.12</v>
      </c>
      <c r="K145" s="204">
        <f>J145/I145*100</f>
        <v>13.170666666666667</v>
      </c>
      <c r="L145" s="122">
        <v>1200</v>
      </c>
      <c r="M145" s="122"/>
      <c r="N145" s="428"/>
      <c r="O145" s="428"/>
    </row>
    <row r="146" spans="2:16" ht="17.100000000000001" customHeight="1" x14ac:dyDescent="0.3">
      <c r="B146" s="37"/>
      <c r="C146" s="22"/>
      <c r="D146" s="38"/>
      <c r="E146" s="22"/>
      <c r="F146" s="22"/>
      <c r="G146" s="22"/>
      <c r="H146" s="22"/>
      <c r="I146" s="76"/>
      <c r="J146" s="63"/>
      <c r="K146" s="41"/>
      <c r="L146" s="76"/>
      <c r="M146" s="76"/>
      <c r="N146" s="429"/>
      <c r="O146" s="429"/>
    </row>
    <row r="147" spans="2:16" ht="17.100000000000001" customHeight="1" x14ac:dyDescent="0.3">
      <c r="B147" s="48">
        <v>4257</v>
      </c>
      <c r="C147" s="176" t="s">
        <v>82</v>
      </c>
      <c r="D147" s="22"/>
      <c r="E147" s="38"/>
      <c r="F147" s="38"/>
      <c r="G147" s="38"/>
      <c r="H147" s="39"/>
      <c r="I147" s="175">
        <f>SUM(I149:I160)</f>
        <v>90800</v>
      </c>
      <c r="J147" s="58">
        <f>SUM(J149:J160)</f>
        <v>65121.27</v>
      </c>
      <c r="K147" s="58">
        <f>J147/I147*100</f>
        <v>71.7194603524229</v>
      </c>
      <c r="L147" s="175">
        <f>SUM(L149:L160)</f>
        <v>82087.5</v>
      </c>
      <c r="M147" s="175"/>
      <c r="N147" s="158"/>
      <c r="O147" s="158"/>
    </row>
    <row r="148" spans="2:16" ht="17.100000000000001" customHeight="1" x14ac:dyDescent="0.3">
      <c r="B148" s="53"/>
      <c r="C148" s="59"/>
      <c r="D148" s="38"/>
      <c r="E148" s="38"/>
      <c r="F148" s="38"/>
      <c r="G148" s="38"/>
      <c r="H148" s="39"/>
      <c r="I148" s="175"/>
      <c r="J148" s="58"/>
      <c r="K148" s="41"/>
      <c r="L148" s="175"/>
      <c r="M148" s="175"/>
      <c r="N148" s="158"/>
      <c r="O148" s="158"/>
    </row>
    <row r="149" spans="2:16" ht="17.100000000000001" customHeight="1" x14ac:dyDescent="0.3">
      <c r="B149" s="121">
        <v>425713</v>
      </c>
      <c r="C149" s="59" t="s">
        <v>136</v>
      </c>
      <c r="D149" s="38"/>
      <c r="E149" s="38"/>
      <c r="F149" s="38"/>
      <c r="G149" s="38"/>
      <c r="H149" s="39"/>
      <c r="I149" s="79">
        <v>35000</v>
      </c>
      <c r="J149" s="216">
        <v>30284.880000000001</v>
      </c>
      <c r="K149" s="217">
        <f t="shared" ref="K149:K159" si="4">J149/I149*100</f>
        <v>86.528228571428585</v>
      </c>
      <c r="L149" s="313">
        <v>36000</v>
      </c>
      <c r="M149" s="313"/>
      <c r="N149" s="433"/>
      <c r="O149" s="433"/>
      <c r="P149" s="317"/>
    </row>
    <row r="150" spans="2:16" ht="17.100000000000001" customHeight="1" x14ac:dyDescent="0.3">
      <c r="B150" s="121">
        <v>425731</v>
      </c>
      <c r="C150" s="59" t="s">
        <v>83</v>
      </c>
      <c r="D150" s="38"/>
      <c r="E150" s="38"/>
      <c r="F150" s="38"/>
      <c r="G150" s="38"/>
      <c r="H150" s="38"/>
      <c r="I150" s="122">
        <v>12000</v>
      </c>
      <c r="J150" s="216">
        <v>12303.65</v>
      </c>
      <c r="K150" s="217">
        <f t="shared" si="4"/>
        <v>102.53041666666667</v>
      </c>
      <c r="L150" s="285">
        <v>14000</v>
      </c>
      <c r="M150" s="285"/>
      <c r="N150" s="430"/>
      <c r="O150" s="430"/>
      <c r="P150" s="316"/>
    </row>
    <row r="151" spans="2:16" ht="17.100000000000001" customHeight="1" x14ac:dyDescent="0.3">
      <c r="B151" s="121">
        <v>425732</v>
      </c>
      <c r="C151" s="59" t="s">
        <v>84</v>
      </c>
      <c r="D151" s="38"/>
      <c r="E151" s="38"/>
      <c r="F151" s="38"/>
      <c r="G151" s="38"/>
      <c r="H151" s="38"/>
      <c r="I151" s="79">
        <v>1800</v>
      </c>
      <c r="J151" s="216">
        <v>888.27</v>
      </c>
      <c r="K151" s="217">
        <f t="shared" si="4"/>
        <v>49.348333333333336</v>
      </c>
      <c r="L151" s="122">
        <v>1400</v>
      </c>
      <c r="M151" s="122"/>
      <c r="N151" s="430"/>
      <c r="O151" s="430"/>
      <c r="P151" s="316"/>
    </row>
    <row r="152" spans="2:16" ht="17.100000000000001" customHeight="1" x14ac:dyDescent="0.3">
      <c r="B152" s="121">
        <v>42574</v>
      </c>
      <c r="C152" s="59" t="s">
        <v>142</v>
      </c>
      <c r="D152" s="38"/>
      <c r="E152" s="38"/>
      <c r="F152" s="38"/>
      <c r="G152" s="38"/>
      <c r="H152" s="39"/>
      <c r="I152" s="79">
        <v>10000</v>
      </c>
      <c r="J152" s="216">
        <v>4910.72</v>
      </c>
      <c r="K152" s="217">
        <f t="shared" si="4"/>
        <v>49.107199999999999</v>
      </c>
      <c r="L152" s="79">
        <v>7000</v>
      </c>
      <c r="M152" s="79"/>
      <c r="N152" s="428"/>
      <c r="O152" s="428"/>
    </row>
    <row r="153" spans="2:16" ht="17.100000000000001" customHeight="1" x14ac:dyDescent="0.3">
      <c r="B153" s="37">
        <v>42575</v>
      </c>
      <c r="C153" s="59" t="s">
        <v>140</v>
      </c>
      <c r="D153" s="38"/>
      <c r="E153" s="38"/>
      <c r="F153" s="38"/>
      <c r="G153" s="38"/>
      <c r="H153" s="20"/>
      <c r="I153" s="79">
        <v>5000</v>
      </c>
      <c r="J153" s="216">
        <v>4187.5</v>
      </c>
      <c r="K153" s="217">
        <f t="shared" si="4"/>
        <v>83.75</v>
      </c>
      <c r="L153" s="320">
        <v>4187.5</v>
      </c>
      <c r="M153" s="79"/>
      <c r="N153" s="433"/>
      <c r="O153" s="433"/>
      <c r="P153" s="317"/>
    </row>
    <row r="154" spans="2:16" ht="17.100000000000001" customHeight="1" x14ac:dyDescent="0.3">
      <c r="B154" s="121"/>
      <c r="C154" s="59"/>
      <c r="D154" s="38"/>
      <c r="E154" s="38"/>
      <c r="F154" s="38"/>
      <c r="G154" s="38"/>
      <c r="H154" s="39"/>
      <c r="I154" s="79"/>
      <c r="J154" s="57"/>
      <c r="K154" s="41"/>
      <c r="L154" s="79"/>
      <c r="M154" s="79"/>
      <c r="N154" s="428"/>
      <c r="O154" s="428"/>
    </row>
    <row r="155" spans="2:16" ht="17.100000000000001" customHeight="1" x14ac:dyDescent="0.3">
      <c r="B155" s="121">
        <v>425772</v>
      </c>
      <c r="C155" s="59" t="s">
        <v>85</v>
      </c>
      <c r="D155" s="38"/>
      <c r="E155" s="38"/>
      <c r="F155" s="38"/>
      <c r="G155" s="38"/>
      <c r="H155" s="38"/>
      <c r="I155" s="79">
        <v>2000</v>
      </c>
      <c r="J155" s="57"/>
      <c r="K155" s="217">
        <f t="shared" si="4"/>
        <v>0</v>
      </c>
      <c r="L155" s="122">
        <v>500</v>
      </c>
      <c r="M155" s="122"/>
      <c r="N155" s="428"/>
      <c r="O155" s="428"/>
      <c r="P155" s="316"/>
    </row>
    <row r="156" spans="2:16" ht="17.100000000000001" customHeight="1" x14ac:dyDescent="0.3">
      <c r="B156" s="121"/>
      <c r="C156" s="59"/>
      <c r="D156" s="38"/>
      <c r="E156" s="38"/>
      <c r="F156" s="38"/>
      <c r="G156" s="38"/>
      <c r="H156" s="38"/>
      <c r="I156" s="79"/>
      <c r="J156" s="57"/>
      <c r="K156" s="41"/>
      <c r="L156" s="79"/>
      <c r="M156" s="79"/>
      <c r="N156" s="428"/>
      <c r="O156" s="428"/>
    </row>
    <row r="157" spans="2:16" ht="17.100000000000001" customHeight="1" x14ac:dyDescent="0.3">
      <c r="B157" s="121">
        <v>425793</v>
      </c>
      <c r="C157" s="59" t="s">
        <v>86</v>
      </c>
      <c r="D157" s="38"/>
      <c r="E157" s="38"/>
      <c r="F157" s="38"/>
      <c r="G157" s="38"/>
      <c r="H157" s="38"/>
      <c r="I157" s="79">
        <v>22000</v>
      </c>
      <c r="J157" s="57">
        <v>11851.25</v>
      </c>
      <c r="K157" s="41">
        <f t="shared" si="4"/>
        <v>53.86931818181818</v>
      </c>
      <c r="L157" s="318">
        <v>18000</v>
      </c>
      <c r="M157" s="318"/>
      <c r="N157" s="428"/>
      <c r="O157" s="428"/>
    </row>
    <row r="158" spans="2:16" ht="17.100000000000001" customHeight="1" x14ac:dyDescent="0.3">
      <c r="B158" s="121">
        <v>425794</v>
      </c>
      <c r="C158" s="59" t="s">
        <v>87</v>
      </c>
      <c r="D158" s="38"/>
      <c r="E158" s="38"/>
      <c r="F158" s="38"/>
      <c r="G158" s="38"/>
      <c r="H158" s="38"/>
      <c r="I158" s="79">
        <v>2000</v>
      </c>
      <c r="J158" s="57">
        <v>695</v>
      </c>
      <c r="K158" s="41">
        <f t="shared" si="4"/>
        <v>34.75</v>
      </c>
      <c r="L158" s="320">
        <v>800</v>
      </c>
      <c r="M158" s="320"/>
      <c r="N158" s="428"/>
      <c r="O158" s="428"/>
    </row>
    <row r="159" spans="2:16" ht="17.100000000000001" customHeight="1" x14ac:dyDescent="0.3">
      <c r="B159" s="121">
        <v>42579</v>
      </c>
      <c r="C159" s="59" t="s">
        <v>88</v>
      </c>
      <c r="D159" s="38"/>
      <c r="E159" s="38"/>
      <c r="F159" s="38"/>
      <c r="G159" s="38"/>
      <c r="H159" s="39"/>
      <c r="I159" s="79">
        <v>1000</v>
      </c>
      <c r="J159" s="57"/>
      <c r="K159" s="41">
        <f t="shared" si="4"/>
        <v>0</v>
      </c>
      <c r="L159" s="318">
        <v>200</v>
      </c>
      <c r="M159" s="318"/>
      <c r="N159" s="428"/>
      <c r="O159" s="428"/>
      <c r="P159" s="316"/>
    </row>
    <row r="160" spans="2:16" s="291" customFormat="1" ht="17.100000000000001" customHeight="1" x14ac:dyDescent="0.3">
      <c r="B160" s="423"/>
      <c r="C160" s="288"/>
      <c r="D160" s="289"/>
      <c r="E160" s="424"/>
      <c r="F160" s="424"/>
      <c r="G160" s="424"/>
      <c r="H160" s="424"/>
      <c r="I160" s="122"/>
      <c r="J160" s="425"/>
      <c r="K160" s="217"/>
      <c r="L160" s="318"/>
      <c r="M160" s="318"/>
      <c r="N160" s="430"/>
      <c r="O160" s="430"/>
      <c r="P160" s="420"/>
    </row>
    <row r="161" spans="2:16" ht="17.100000000000001" customHeight="1" x14ac:dyDescent="0.3">
      <c r="B161" s="111"/>
      <c r="C161" s="20"/>
      <c r="D161" s="54"/>
      <c r="E161" s="22"/>
      <c r="F161" s="22"/>
      <c r="G161" s="22"/>
      <c r="H161" s="54"/>
      <c r="I161" s="203"/>
      <c r="J161" s="219"/>
      <c r="K161" s="41"/>
      <c r="L161" s="286"/>
      <c r="M161" s="286"/>
      <c r="N161" s="450"/>
      <c r="O161" s="450"/>
    </row>
    <row r="162" spans="2:16" ht="17.100000000000001" customHeight="1" x14ac:dyDescent="0.3">
      <c r="B162" s="111"/>
      <c r="C162" s="176" t="s">
        <v>89</v>
      </c>
      <c r="D162" s="22"/>
      <c r="E162" s="38"/>
      <c r="F162" s="38"/>
      <c r="G162" s="38"/>
      <c r="H162" s="39"/>
      <c r="I162" s="175">
        <f>SUM(I163:I166)</f>
        <v>47500</v>
      </c>
      <c r="J162" s="58">
        <f>SUM(J163:J166)</f>
        <v>41357.699999999997</v>
      </c>
      <c r="K162" s="58">
        <f>J162/I162*100</f>
        <v>87.068842105263158</v>
      </c>
      <c r="L162" s="325">
        <f>SUM(L163:L166)</f>
        <v>49500</v>
      </c>
      <c r="M162" s="325"/>
      <c r="N162" s="438"/>
      <c r="O162" s="438"/>
      <c r="P162" s="341"/>
    </row>
    <row r="163" spans="2:16" ht="17.100000000000001" customHeight="1" x14ac:dyDescent="0.3">
      <c r="B163" s="37">
        <v>425811</v>
      </c>
      <c r="C163" s="59" t="s">
        <v>163</v>
      </c>
      <c r="D163" s="38"/>
      <c r="E163" s="38"/>
      <c r="F163" s="38"/>
      <c r="G163" s="38"/>
      <c r="H163" s="39"/>
      <c r="I163" s="40">
        <v>21000</v>
      </c>
      <c r="J163" s="41">
        <v>21680.15</v>
      </c>
      <c r="K163" s="41">
        <f>J163/I163*100</f>
        <v>103.23880952380952</v>
      </c>
      <c r="L163" s="307">
        <v>25000</v>
      </c>
      <c r="M163" s="307"/>
      <c r="N163" s="427"/>
      <c r="O163" s="427"/>
      <c r="P163" s="317"/>
    </row>
    <row r="164" spans="2:16" ht="17.100000000000001" customHeight="1" x14ac:dyDescent="0.3">
      <c r="B164" s="121">
        <v>425812</v>
      </c>
      <c r="C164" s="59" t="s">
        <v>164</v>
      </c>
      <c r="D164" s="38"/>
      <c r="E164" s="38"/>
      <c r="F164" s="38"/>
      <c r="G164" s="38"/>
      <c r="H164" s="20"/>
      <c r="I164" s="40">
        <v>8000</v>
      </c>
      <c r="J164" s="205">
        <v>4171.24</v>
      </c>
      <c r="K164" s="41">
        <f>J164/I164*100</f>
        <v>52.140500000000003</v>
      </c>
      <c r="L164" s="462">
        <v>5500</v>
      </c>
      <c r="M164" s="462"/>
      <c r="N164" s="427"/>
      <c r="O164" s="427"/>
      <c r="P164" s="317"/>
    </row>
    <row r="165" spans="2:16" ht="17.100000000000001" customHeight="1" x14ac:dyDescent="0.3">
      <c r="B165" s="37">
        <v>425814</v>
      </c>
      <c r="C165" s="59" t="s">
        <v>151</v>
      </c>
      <c r="D165" s="38"/>
      <c r="E165" s="38"/>
      <c r="F165" s="38"/>
      <c r="G165" s="38"/>
      <c r="H165" s="39"/>
      <c r="I165" s="79">
        <v>15500</v>
      </c>
      <c r="J165" s="57">
        <v>12719.11</v>
      </c>
      <c r="K165" s="41">
        <f>J165/I165*100</f>
        <v>82.058774193548388</v>
      </c>
      <c r="L165" s="122">
        <v>15500</v>
      </c>
      <c r="M165" s="122"/>
      <c r="N165" s="433"/>
      <c r="O165" s="433"/>
      <c r="P165" s="317"/>
    </row>
    <row r="166" spans="2:16" ht="17.100000000000001" customHeight="1" x14ac:dyDescent="0.3">
      <c r="B166" s="111">
        <v>42589</v>
      </c>
      <c r="C166" s="74" t="s">
        <v>90</v>
      </c>
      <c r="D166" s="38"/>
      <c r="E166" s="74"/>
      <c r="F166" s="74"/>
      <c r="G166" s="74"/>
      <c r="H166" s="74"/>
      <c r="I166" s="220">
        <v>3000</v>
      </c>
      <c r="J166" s="115">
        <v>2787.2</v>
      </c>
      <c r="K166" s="114">
        <f>J166/I166*100</f>
        <v>92.906666666666666</v>
      </c>
      <c r="L166" s="220">
        <v>3500</v>
      </c>
      <c r="M166" s="220"/>
      <c r="N166" s="430"/>
      <c r="O166" s="430"/>
      <c r="P166" s="316"/>
    </row>
    <row r="167" spans="2:16" ht="17.100000000000001" customHeight="1" x14ac:dyDescent="0.3">
      <c r="B167" s="111"/>
      <c r="C167" s="39"/>
      <c r="D167" s="74"/>
      <c r="E167" s="221"/>
      <c r="F167" s="221"/>
      <c r="G167" s="221"/>
      <c r="H167" s="221"/>
      <c r="I167" s="222"/>
      <c r="J167" s="222"/>
      <c r="K167" s="223"/>
      <c r="L167" s="222"/>
      <c r="M167" s="222"/>
      <c r="N167" s="435"/>
      <c r="O167" s="435"/>
    </row>
    <row r="168" spans="2:16" ht="17.100000000000001" customHeight="1" x14ac:dyDescent="0.3">
      <c r="B168" s="37"/>
      <c r="C168" s="54" t="s">
        <v>91</v>
      </c>
      <c r="D168" s="221"/>
      <c r="E168" s="38"/>
      <c r="F168" s="38"/>
      <c r="G168" s="38"/>
      <c r="H168" s="39"/>
      <c r="I168" s="175">
        <f>SUM(I169:I180)</f>
        <v>176000</v>
      </c>
      <c r="J168" s="58">
        <f>SUM(J169:J180)</f>
        <v>111689.85</v>
      </c>
      <c r="K168" s="175">
        <f t="shared" ref="K168:K179" si="5">J168/I168*100</f>
        <v>63.460142045454546</v>
      </c>
      <c r="L168" s="323">
        <f>SUM(L169:L180)</f>
        <v>153109.85</v>
      </c>
      <c r="M168" s="323"/>
      <c r="N168" s="438"/>
      <c r="O168" s="438"/>
      <c r="P168" s="341"/>
    </row>
    <row r="169" spans="2:16" ht="17.100000000000001" customHeight="1" x14ac:dyDescent="0.3">
      <c r="B169" s="306">
        <v>42591</v>
      </c>
      <c r="C169" s="38" t="s">
        <v>122</v>
      </c>
      <c r="D169" s="38"/>
      <c r="E169" s="38"/>
      <c r="F169" s="38"/>
      <c r="G169" s="38"/>
      <c r="H169" s="38"/>
      <c r="I169" s="79">
        <v>10000</v>
      </c>
      <c r="J169" s="57">
        <v>14627.9</v>
      </c>
      <c r="K169" s="114">
        <f t="shared" si="5"/>
        <v>146.279</v>
      </c>
      <c r="L169" s="481">
        <v>17000</v>
      </c>
      <c r="M169" s="481"/>
      <c r="N169" s="436"/>
      <c r="O169" s="436"/>
      <c r="P169" s="316"/>
    </row>
    <row r="170" spans="2:16" ht="17.100000000000001" customHeight="1" x14ac:dyDescent="0.3">
      <c r="B170" s="37">
        <v>425911</v>
      </c>
      <c r="C170" s="38" t="s">
        <v>92</v>
      </c>
      <c r="D170" s="38"/>
      <c r="E170" s="38"/>
      <c r="F170" s="38"/>
      <c r="G170" s="38"/>
      <c r="H170" s="38"/>
      <c r="I170" s="79">
        <v>5500</v>
      </c>
      <c r="J170" s="57"/>
      <c r="K170" s="41">
        <f t="shared" si="5"/>
        <v>0</v>
      </c>
      <c r="L170" s="320">
        <v>3000</v>
      </c>
      <c r="M170" s="320"/>
      <c r="N170" s="433"/>
      <c r="O170" s="433"/>
      <c r="P170" s="317"/>
    </row>
    <row r="171" spans="2:16" ht="17.100000000000001" customHeight="1" x14ac:dyDescent="0.3">
      <c r="B171" s="37">
        <v>425912</v>
      </c>
      <c r="C171" s="38" t="s">
        <v>93</v>
      </c>
      <c r="D171" s="38"/>
      <c r="E171" s="38"/>
      <c r="F171" s="38"/>
      <c r="G171" s="38"/>
      <c r="H171" s="38"/>
      <c r="I171" s="79">
        <v>6000</v>
      </c>
      <c r="J171" s="57">
        <v>1568.75</v>
      </c>
      <c r="K171" s="41">
        <f t="shared" si="5"/>
        <v>26.145833333333336</v>
      </c>
      <c r="L171" s="320">
        <v>2000</v>
      </c>
      <c r="M171" s="320"/>
      <c r="N171" s="433"/>
      <c r="O171" s="433"/>
      <c r="P171" s="317"/>
    </row>
    <row r="172" spans="2:16" ht="17.100000000000001" customHeight="1" x14ac:dyDescent="0.3">
      <c r="B172" s="37">
        <v>425913</v>
      </c>
      <c r="C172" s="38" t="s">
        <v>135</v>
      </c>
      <c r="D172" s="38"/>
      <c r="E172" s="38"/>
      <c r="F172" s="74"/>
      <c r="G172" s="38"/>
      <c r="H172" s="38"/>
      <c r="I172" s="79">
        <v>6500</v>
      </c>
      <c r="J172" s="57">
        <v>3162.5</v>
      </c>
      <c r="K172" s="41">
        <f t="shared" si="5"/>
        <v>48.653846153846153</v>
      </c>
      <c r="L172" s="320">
        <v>7000</v>
      </c>
      <c r="M172" s="320"/>
      <c r="N172" s="433"/>
      <c r="O172" s="433"/>
      <c r="P172" s="317"/>
    </row>
    <row r="173" spans="2:16" s="291" customFormat="1" ht="16.95" customHeight="1" x14ac:dyDescent="0.3">
      <c r="B173" s="292">
        <v>425914</v>
      </c>
      <c r="C173" s="289" t="s">
        <v>94</v>
      </c>
      <c r="D173" s="289"/>
      <c r="E173" s="289"/>
      <c r="F173" s="426"/>
      <c r="G173" s="289"/>
      <c r="H173" s="289"/>
      <c r="I173" s="122">
        <v>0</v>
      </c>
      <c r="J173" s="216">
        <v>0</v>
      </c>
      <c r="K173" s="217">
        <v>0</v>
      </c>
      <c r="L173" s="318">
        <v>0</v>
      </c>
      <c r="M173" s="318"/>
      <c r="N173" s="430"/>
      <c r="O173" s="430"/>
      <c r="P173" s="420"/>
    </row>
    <row r="174" spans="2:16" ht="17.100000000000001" customHeight="1" x14ac:dyDescent="0.3">
      <c r="B174" s="37">
        <v>425915</v>
      </c>
      <c r="C174" s="38" t="s">
        <v>95</v>
      </c>
      <c r="D174" s="38"/>
      <c r="E174" s="38"/>
      <c r="F174" s="38"/>
      <c r="G174" s="38"/>
      <c r="H174" s="39"/>
      <c r="I174" s="122">
        <v>1000</v>
      </c>
      <c r="J174" s="57"/>
      <c r="K174" s="41">
        <f t="shared" si="5"/>
        <v>0</v>
      </c>
      <c r="L174" s="318">
        <v>300</v>
      </c>
      <c r="M174" s="318"/>
      <c r="N174" s="430"/>
      <c r="O174" s="430"/>
      <c r="P174" s="316"/>
    </row>
    <row r="175" spans="2:16" ht="17.100000000000001" customHeight="1" x14ac:dyDescent="0.3">
      <c r="B175" s="37">
        <v>425921</v>
      </c>
      <c r="C175" s="38" t="s">
        <v>130</v>
      </c>
      <c r="D175" s="38"/>
      <c r="E175" s="38"/>
      <c r="F175" s="38"/>
      <c r="G175" s="38"/>
      <c r="H175" s="39"/>
      <c r="I175" s="79">
        <v>85000</v>
      </c>
      <c r="J175" s="130">
        <v>44008.98</v>
      </c>
      <c r="K175" s="41">
        <f t="shared" si="5"/>
        <v>51.775270588235301</v>
      </c>
      <c r="L175" s="318">
        <v>75000</v>
      </c>
      <c r="M175" s="79"/>
      <c r="N175" s="428"/>
      <c r="O175" s="428"/>
    </row>
    <row r="176" spans="2:16" ht="17.100000000000001" customHeight="1" x14ac:dyDescent="0.3">
      <c r="B176" s="37">
        <v>425992</v>
      </c>
      <c r="C176" s="38" t="s">
        <v>131</v>
      </c>
      <c r="D176" s="38"/>
      <c r="E176" s="38"/>
      <c r="F176" s="38"/>
      <c r="G176" s="38"/>
      <c r="H176" s="39"/>
      <c r="I176" s="224">
        <v>27500</v>
      </c>
      <c r="J176" s="57">
        <v>15387.5</v>
      </c>
      <c r="K176" s="41">
        <f t="shared" si="5"/>
        <v>55.954545454545453</v>
      </c>
      <c r="L176" s="482">
        <v>15387.5</v>
      </c>
      <c r="M176" s="482"/>
      <c r="N176" s="433"/>
      <c r="O176" s="433"/>
      <c r="P176" s="317"/>
    </row>
    <row r="177" spans="2:16" ht="17.100000000000001" customHeight="1" x14ac:dyDescent="0.3">
      <c r="B177" s="37">
        <v>425993</v>
      </c>
      <c r="C177" s="127" t="s">
        <v>124</v>
      </c>
      <c r="D177" s="38"/>
      <c r="E177" s="127"/>
      <c r="F177" s="127"/>
      <c r="G177" s="127"/>
      <c r="H177" s="127"/>
      <c r="I177" s="129">
        <v>2500</v>
      </c>
      <c r="J177" s="130">
        <v>672.5</v>
      </c>
      <c r="K177" s="41">
        <f t="shared" si="5"/>
        <v>26.900000000000002</v>
      </c>
      <c r="L177" s="327">
        <v>800</v>
      </c>
      <c r="M177" s="327"/>
      <c r="N177" s="430"/>
      <c r="O177" s="430"/>
      <c r="P177" s="316"/>
    </row>
    <row r="178" spans="2:16" ht="17.100000000000001" customHeight="1" x14ac:dyDescent="0.3">
      <c r="B178" s="37">
        <v>425994</v>
      </c>
      <c r="C178" s="127" t="s">
        <v>129</v>
      </c>
      <c r="D178" s="127"/>
      <c r="E178" s="127"/>
      <c r="F178" s="127"/>
      <c r="G178" s="127"/>
      <c r="H178" s="127"/>
      <c r="I178" s="129">
        <v>30000</v>
      </c>
      <c r="J178" s="130">
        <v>30622.35</v>
      </c>
      <c r="K178" s="41">
        <f t="shared" si="5"/>
        <v>102.0745</v>
      </c>
      <c r="L178" s="483">
        <v>30622.35</v>
      </c>
      <c r="M178" s="483"/>
      <c r="N178" s="430"/>
      <c r="O178" s="430"/>
      <c r="P178" s="316"/>
    </row>
    <row r="179" spans="2:16" ht="17.100000000000001" customHeight="1" x14ac:dyDescent="0.3">
      <c r="B179" s="154">
        <v>425997</v>
      </c>
      <c r="C179" s="127" t="s">
        <v>152</v>
      </c>
      <c r="D179" s="127"/>
      <c r="E179" s="127"/>
      <c r="F179" s="127"/>
      <c r="G179" s="127"/>
      <c r="H179" s="127"/>
      <c r="I179" s="129">
        <v>2000</v>
      </c>
      <c r="J179" s="130">
        <v>1639.37</v>
      </c>
      <c r="K179" s="41">
        <f t="shared" si="5"/>
        <v>81.968500000000006</v>
      </c>
      <c r="L179" s="129">
        <v>2000</v>
      </c>
      <c r="M179" s="129"/>
      <c r="N179" s="428"/>
      <c r="O179" s="428"/>
    </row>
    <row r="180" spans="2:16" ht="17.100000000000001" customHeight="1" x14ac:dyDescent="0.3">
      <c r="B180" s="154"/>
      <c r="C180" s="127"/>
      <c r="D180" s="127"/>
      <c r="E180" s="127"/>
      <c r="F180" s="127"/>
      <c r="G180" s="127"/>
      <c r="H180" s="127"/>
      <c r="I180" s="129"/>
      <c r="J180" s="130"/>
      <c r="K180" s="41"/>
      <c r="L180" s="129"/>
      <c r="M180" s="129"/>
      <c r="N180" s="428"/>
      <c r="O180" s="428"/>
    </row>
    <row r="181" spans="2:16" ht="17.100000000000001" customHeight="1" thickBot="1" x14ac:dyDescent="0.35">
      <c r="B181" s="302"/>
      <c r="C181" s="190" t="s">
        <v>183</v>
      </c>
      <c r="D181" s="190"/>
      <c r="E181" s="190"/>
      <c r="F181" s="190"/>
      <c r="G181" s="190"/>
      <c r="H181" s="190"/>
      <c r="I181" s="191">
        <f>SUM(I115+I122+I128+I135+I144+I147+I162+I168)</f>
        <v>439970</v>
      </c>
      <c r="J181" s="192">
        <f>SUM(J115+J122+J128+J135+J144+J147+J162+J168)</f>
        <v>319413.80999999994</v>
      </c>
      <c r="K181" s="225">
        <f>J181/I181*100</f>
        <v>72.598997658931268</v>
      </c>
      <c r="L181" s="322">
        <f>SUM(L115+L122+L128+L135+L144+L147+L162+L168)</f>
        <v>412507.35</v>
      </c>
      <c r="M181" s="328"/>
      <c r="N181" s="438"/>
      <c r="O181" s="438"/>
      <c r="P181" s="342"/>
    </row>
    <row r="182" spans="2:16" ht="17.100000000000001" customHeight="1" thickTop="1" thickBot="1" x14ac:dyDescent="0.35">
      <c r="B182" s="418"/>
      <c r="C182" s="226"/>
      <c r="E182" s="226"/>
      <c r="F182" s="226"/>
      <c r="G182" s="226"/>
      <c r="H182" s="226"/>
      <c r="I182" s="226"/>
      <c r="J182" s="227"/>
      <c r="K182" s="228"/>
      <c r="L182" s="319"/>
      <c r="M182" s="319"/>
      <c r="N182" s="437"/>
      <c r="O182" s="437"/>
    </row>
    <row r="183" spans="2:16" ht="17.100000000000001" customHeight="1" thickBot="1" x14ac:dyDescent="0.35">
      <c r="B183" s="368"/>
      <c r="C183" s="229" t="s">
        <v>96</v>
      </c>
      <c r="D183" s="369"/>
      <c r="E183" s="143"/>
      <c r="F183" s="143"/>
      <c r="G183" s="143"/>
      <c r="H183" s="143"/>
      <c r="I183" s="78"/>
      <c r="J183" s="230"/>
      <c r="K183" s="231"/>
      <c r="L183" s="78"/>
      <c r="M183" s="78"/>
      <c r="N183" s="158"/>
      <c r="O183" s="158"/>
    </row>
    <row r="184" spans="2:16" ht="17.100000000000001" customHeight="1" thickBot="1" x14ac:dyDescent="0.35">
      <c r="B184" s="105">
        <v>429</v>
      </c>
      <c r="C184" s="172" t="s">
        <v>156</v>
      </c>
      <c r="D184" s="143"/>
      <c r="E184" s="74"/>
      <c r="F184" s="74"/>
      <c r="G184" s="74"/>
      <c r="H184" s="187"/>
      <c r="I184" s="175">
        <f>SUM(I185:I186)</f>
        <v>280000</v>
      </c>
      <c r="J184" s="175">
        <f>SUM(J185:J186)</f>
        <v>263912.5</v>
      </c>
      <c r="K184" s="58">
        <f>J184/I184*100</f>
        <v>94.254464285714292</v>
      </c>
      <c r="L184" s="498">
        <f>SUM(L185:L186)</f>
        <v>295000</v>
      </c>
      <c r="M184" s="484"/>
      <c r="N184" s="438"/>
      <c r="O184" s="438"/>
    </row>
    <row r="185" spans="2:16" ht="17.100000000000001" customHeight="1" x14ac:dyDescent="0.3">
      <c r="B185" s="232">
        <v>42914</v>
      </c>
      <c r="C185" s="59" t="s">
        <v>125</v>
      </c>
      <c r="D185" s="74"/>
      <c r="E185" s="38"/>
      <c r="F185" s="38"/>
      <c r="G185" s="38"/>
      <c r="H185" s="39"/>
      <c r="I185" s="40">
        <v>280000</v>
      </c>
      <c r="J185" s="41">
        <v>263912.5</v>
      </c>
      <c r="K185" s="41">
        <f>J185/I185*100</f>
        <v>94.254464285714292</v>
      </c>
      <c r="L185" s="152">
        <v>295000</v>
      </c>
      <c r="M185" s="348"/>
      <c r="N185" s="427"/>
      <c r="O185" s="427"/>
      <c r="P185" s="317"/>
    </row>
    <row r="186" spans="2:16" ht="17.100000000000001" customHeight="1" x14ac:dyDescent="0.3">
      <c r="B186" s="171"/>
      <c r="C186" s="22"/>
      <c r="D186" s="38"/>
      <c r="E186" s="22"/>
      <c r="F186" s="20"/>
      <c r="G186" s="20"/>
      <c r="H186" s="20"/>
      <c r="I186" s="233"/>
      <c r="J186" s="57"/>
      <c r="K186" s="41"/>
      <c r="L186" s="32"/>
      <c r="M186" s="32"/>
      <c r="N186" s="435"/>
      <c r="O186" s="435"/>
    </row>
    <row r="187" spans="2:16" ht="17.100000000000001" customHeight="1" x14ac:dyDescent="0.3">
      <c r="B187" s="37"/>
      <c r="C187" s="176" t="s">
        <v>97</v>
      </c>
      <c r="D187" s="22"/>
      <c r="E187" s="38"/>
      <c r="F187" s="38"/>
      <c r="G187" s="38"/>
      <c r="H187" s="39"/>
      <c r="I187" s="175">
        <f>SUM(I188:I190)</f>
        <v>75000</v>
      </c>
      <c r="J187" s="58">
        <f>SUM(J188:J190)</f>
        <v>22457.08</v>
      </c>
      <c r="K187" s="284">
        <f>J187/I187*100</f>
        <v>29.942773333333335</v>
      </c>
      <c r="L187" s="175">
        <f>SUM(L188:L190)</f>
        <v>82000</v>
      </c>
      <c r="M187" s="175"/>
      <c r="N187" s="158"/>
      <c r="O187" s="158"/>
    </row>
    <row r="188" spans="2:16" ht="17.100000000000001" customHeight="1" x14ac:dyDescent="0.3">
      <c r="B188" s="37">
        <v>429211</v>
      </c>
      <c r="C188" s="59" t="s">
        <v>98</v>
      </c>
      <c r="D188" s="38"/>
      <c r="E188" s="38"/>
      <c r="F188" s="38"/>
      <c r="G188" s="38"/>
      <c r="H188" s="39"/>
      <c r="I188" s="79">
        <v>38000</v>
      </c>
      <c r="J188" s="57">
        <v>16762.2</v>
      </c>
      <c r="K188" s="283">
        <f>J188/I188*100</f>
        <v>44.11105263157895</v>
      </c>
      <c r="L188" s="122">
        <v>38000</v>
      </c>
      <c r="M188" s="122"/>
      <c r="N188" s="433"/>
      <c r="O188" s="433"/>
      <c r="P188" s="317"/>
    </row>
    <row r="189" spans="2:16" ht="17.100000000000001" customHeight="1" x14ac:dyDescent="0.3">
      <c r="B189" s="37">
        <v>429211</v>
      </c>
      <c r="C189" s="59" t="s">
        <v>128</v>
      </c>
      <c r="D189" s="38"/>
      <c r="E189" s="38"/>
      <c r="F189" s="38"/>
      <c r="G189" s="38"/>
      <c r="H189" s="39"/>
      <c r="I189" s="203">
        <v>1000</v>
      </c>
      <c r="J189" s="205">
        <v>0</v>
      </c>
      <c r="K189" s="283">
        <v>0</v>
      </c>
      <c r="L189" s="329">
        <v>0</v>
      </c>
      <c r="M189" s="203"/>
      <c r="N189" s="451"/>
      <c r="O189" s="451"/>
      <c r="P189" s="316"/>
    </row>
    <row r="190" spans="2:16" ht="17.100000000000001" customHeight="1" x14ac:dyDescent="0.3">
      <c r="B190" s="37">
        <v>429213</v>
      </c>
      <c r="C190" s="59" t="s">
        <v>144</v>
      </c>
      <c r="D190" s="38"/>
      <c r="E190" s="38"/>
      <c r="F190" s="38"/>
      <c r="G190" s="38"/>
      <c r="H190" s="39"/>
      <c r="I190" s="35">
        <v>36000</v>
      </c>
      <c r="J190" s="234">
        <v>5694.88</v>
      </c>
      <c r="K190" s="283">
        <f>J190/I190*100</f>
        <v>15.819111111111111</v>
      </c>
      <c r="L190" s="304">
        <v>44000</v>
      </c>
      <c r="M190" s="304"/>
      <c r="N190" s="435"/>
      <c r="O190" s="435"/>
    </row>
    <row r="191" spans="2:16" ht="17.100000000000001" customHeight="1" x14ac:dyDescent="0.3">
      <c r="B191" s="37"/>
      <c r="C191" s="59"/>
      <c r="D191" s="38"/>
      <c r="E191" s="38"/>
      <c r="F191" s="38"/>
      <c r="G191" s="38"/>
      <c r="H191" s="39"/>
      <c r="I191" s="235"/>
      <c r="J191" s="236"/>
      <c r="K191" s="283"/>
      <c r="L191" s="32"/>
      <c r="M191" s="32"/>
      <c r="N191" s="435"/>
      <c r="O191" s="435"/>
    </row>
    <row r="192" spans="2:16" ht="17.100000000000001" customHeight="1" x14ac:dyDescent="0.3">
      <c r="B192" s="37"/>
      <c r="C192" s="176" t="s">
        <v>99</v>
      </c>
      <c r="D192" s="38"/>
      <c r="E192" s="38"/>
      <c r="F192" s="38"/>
      <c r="G192" s="38"/>
      <c r="H192" s="39"/>
      <c r="I192" s="63">
        <f>SUM(I193:I198)</f>
        <v>8980</v>
      </c>
      <c r="J192" s="63">
        <f>SUM(J193:J198)</f>
        <v>6270.88</v>
      </c>
      <c r="K192" s="284">
        <f t="shared" ref="K192:K198" si="6">J192/I192*100</f>
        <v>69.831625835189314</v>
      </c>
      <c r="L192" s="331">
        <f>SUM(L193:L198)</f>
        <v>7270.88</v>
      </c>
      <c r="M192" s="331"/>
      <c r="N192" s="452"/>
      <c r="O192" s="452"/>
    </row>
    <row r="193" spans="2:16" ht="17.100000000000001" customHeight="1" x14ac:dyDescent="0.3">
      <c r="B193" s="37">
        <v>429311</v>
      </c>
      <c r="C193" s="38" t="s">
        <v>100</v>
      </c>
      <c r="D193" s="38"/>
      <c r="E193" s="38"/>
      <c r="F193" s="38"/>
      <c r="G193" s="38"/>
      <c r="H193" s="38"/>
      <c r="I193" s="79">
        <v>1400</v>
      </c>
      <c r="J193" s="57">
        <v>1327.23</v>
      </c>
      <c r="K193" s="283">
        <f t="shared" si="6"/>
        <v>94.802142857142854</v>
      </c>
      <c r="L193" s="320">
        <v>1327.23</v>
      </c>
      <c r="M193" s="320"/>
      <c r="N193" s="430"/>
      <c r="O193" s="430"/>
      <c r="P193" s="316"/>
    </row>
    <row r="194" spans="2:16" ht="17.100000000000001" customHeight="1" x14ac:dyDescent="0.3">
      <c r="B194" s="37">
        <v>4293111</v>
      </c>
      <c r="C194" s="38" t="s">
        <v>101</v>
      </c>
      <c r="D194" s="38"/>
      <c r="E194" s="38"/>
      <c r="F194" s="38"/>
      <c r="G194" s="38"/>
      <c r="H194" s="38"/>
      <c r="I194" s="79">
        <v>80</v>
      </c>
      <c r="J194" s="57">
        <v>53.08</v>
      </c>
      <c r="K194" s="41">
        <f t="shared" si="6"/>
        <v>66.349999999999994</v>
      </c>
      <c r="L194" s="79">
        <v>53.08</v>
      </c>
      <c r="M194" s="79"/>
      <c r="N194" s="428"/>
      <c r="O194" s="428"/>
    </row>
    <row r="195" spans="2:16" ht="17.100000000000001" customHeight="1" x14ac:dyDescent="0.3">
      <c r="B195" s="37">
        <v>429312</v>
      </c>
      <c r="C195" s="74" t="s">
        <v>102</v>
      </c>
      <c r="D195" s="38"/>
      <c r="E195" s="74"/>
      <c r="F195" s="74"/>
      <c r="G195" s="74"/>
      <c r="H195" s="74"/>
      <c r="I195" s="220">
        <v>1500</v>
      </c>
      <c r="J195" s="115">
        <v>1868</v>
      </c>
      <c r="K195" s="41">
        <f t="shared" si="6"/>
        <v>124.53333333333335</v>
      </c>
      <c r="L195" s="485">
        <v>1868</v>
      </c>
      <c r="M195" s="220"/>
      <c r="N195" s="428"/>
      <c r="O195" s="428"/>
    </row>
    <row r="196" spans="2:16" ht="17.100000000000001" customHeight="1" x14ac:dyDescent="0.3">
      <c r="B196" s="37">
        <v>429321</v>
      </c>
      <c r="C196" s="38" t="s">
        <v>103</v>
      </c>
      <c r="D196" s="74"/>
      <c r="E196" s="38"/>
      <c r="F196" s="38"/>
      <c r="G196" s="38"/>
      <c r="H196" s="38"/>
      <c r="I196" s="79">
        <v>3000</v>
      </c>
      <c r="J196" s="57">
        <v>3022.57</v>
      </c>
      <c r="K196" s="41">
        <f t="shared" si="6"/>
        <v>100.75233333333333</v>
      </c>
      <c r="L196" s="330">
        <v>3022.57</v>
      </c>
      <c r="M196" s="330"/>
      <c r="N196" s="430"/>
      <c r="O196" s="430"/>
      <c r="P196" s="316"/>
    </row>
    <row r="197" spans="2:16" ht="17.100000000000001" customHeight="1" x14ac:dyDescent="0.3">
      <c r="B197" s="111">
        <v>429322</v>
      </c>
      <c r="C197" s="59" t="s">
        <v>104</v>
      </c>
      <c r="D197" s="38"/>
      <c r="E197" s="127"/>
      <c r="F197" s="127"/>
      <c r="G197" s="127"/>
      <c r="H197" s="127"/>
      <c r="I197" s="224">
        <v>2000</v>
      </c>
      <c r="J197" s="57">
        <v>0</v>
      </c>
      <c r="K197" s="41">
        <f t="shared" si="6"/>
        <v>0</v>
      </c>
      <c r="L197" s="224">
        <v>1000</v>
      </c>
      <c r="M197" s="224"/>
      <c r="N197" s="428"/>
      <c r="O197" s="428"/>
    </row>
    <row r="198" spans="2:16" ht="17.100000000000001" customHeight="1" x14ac:dyDescent="0.3">
      <c r="B198" s="37">
        <v>42942</v>
      </c>
      <c r="C198" s="59" t="s">
        <v>105</v>
      </c>
      <c r="D198" s="127"/>
      <c r="E198" s="38"/>
      <c r="F198" s="38"/>
      <c r="G198" s="38"/>
      <c r="H198" s="60"/>
      <c r="I198" s="57">
        <v>1000</v>
      </c>
      <c r="J198" s="130"/>
      <c r="K198" s="41">
        <f t="shared" si="6"/>
        <v>0</v>
      </c>
      <c r="L198" s="57">
        <v>0</v>
      </c>
      <c r="M198" s="57"/>
      <c r="N198" s="428"/>
      <c r="O198" s="428"/>
    </row>
    <row r="199" spans="2:16" ht="17.100000000000001" customHeight="1" x14ac:dyDescent="0.3">
      <c r="B199" s="37"/>
      <c r="C199" s="75"/>
      <c r="D199" s="38"/>
      <c r="E199" s="75"/>
      <c r="F199" s="75"/>
      <c r="G199" s="75"/>
      <c r="H199" s="237"/>
      <c r="I199" s="238"/>
      <c r="J199" s="57"/>
      <c r="K199" s="41"/>
      <c r="L199" s="271"/>
      <c r="M199" s="271"/>
      <c r="N199" s="435"/>
      <c r="O199" s="435"/>
    </row>
    <row r="200" spans="2:16" ht="17.100000000000001" customHeight="1" thickBot="1" x14ac:dyDescent="0.35">
      <c r="B200" s="239"/>
      <c r="C200" s="190" t="s">
        <v>184</v>
      </c>
      <c r="D200" s="190"/>
      <c r="E200" s="190"/>
      <c r="F200" s="190"/>
      <c r="G200" s="190"/>
      <c r="H200" s="190"/>
      <c r="I200" s="191">
        <f>SUM(I187+I192+I184)</f>
        <v>363980</v>
      </c>
      <c r="J200" s="192">
        <f>SUM(J184+J187+J192)</f>
        <v>292640.46000000002</v>
      </c>
      <c r="K200" s="240">
        <f>J200/I200*100</f>
        <v>80.400148359799999</v>
      </c>
      <c r="L200" s="322">
        <f>SUM(L187+L192+L184)</f>
        <v>384270.88</v>
      </c>
      <c r="M200" s="191"/>
      <c r="N200" s="438"/>
      <c r="O200" s="438"/>
      <c r="P200" s="342"/>
    </row>
    <row r="201" spans="2:16" ht="17.100000000000001" customHeight="1" thickTop="1" thickBot="1" x14ac:dyDescent="0.35">
      <c r="B201" s="241">
        <v>42</v>
      </c>
      <c r="C201" s="242" t="s">
        <v>173</v>
      </c>
      <c r="D201" s="190"/>
      <c r="E201" s="190"/>
      <c r="F201" s="190"/>
      <c r="G201" s="190"/>
      <c r="H201" s="243"/>
      <c r="I201" s="191">
        <f>SUM(I65+I97+I112+I181+I200)</f>
        <v>1095550</v>
      </c>
      <c r="J201" s="192">
        <f>SUM(J65+J97+J112+J181+J200)</f>
        <v>808397.05099999998</v>
      </c>
      <c r="K201" s="244">
        <f>J201/I201*100</f>
        <v>73.789151658984068</v>
      </c>
      <c r="L201" s="322">
        <f>SUM(L65+L97+L112+L181+L200)</f>
        <v>1077278.23</v>
      </c>
      <c r="M201" s="328"/>
      <c r="N201" s="438"/>
      <c r="O201" s="438"/>
      <c r="P201" s="342"/>
    </row>
    <row r="202" spans="2:16" ht="17.100000000000001" customHeight="1" thickTop="1" thickBot="1" x14ac:dyDescent="0.35">
      <c r="B202" s="374"/>
      <c r="C202" s="376"/>
      <c r="D202" s="367"/>
      <c r="E202" s="378"/>
      <c r="F202" s="378"/>
      <c r="G202" s="378"/>
      <c r="H202" s="378"/>
      <c r="I202" s="381"/>
      <c r="J202" s="382"/>
      <c r="K202" s="228"/>
      <c r="L202" s="383"/>
      <c r="M202" s="383"/>
      <c r="N202" s="435"/>
      <c r="O202" s="435"/>
    </row>
    <row r="203" spans="2:16" ht="17.100000000000001" customHeight="1" x14ac:dyDescent="0.3">
      <c r="B203" s="373">
        <v>43</v>
      </c>
      <c r="C203" s="375" t="s">
        <v>137</v>
      </c>
      <c r="D203" s="377"/>
      <c r="E203" s="349"/>
      <c r="F203" s="349"/>
      <c r="G203" s="349"/>
      <c r="H203" s="350"/>
      <c r="I203" s="379">
        <v>16000</v>
      </c>
      <c r="J203" s="379">
        <v>17846.71</v>
      </c>
      <c r="K203" s="380">
        <f>J203/I203*100</f>
        <v>111.54193749999999</v>
      </c>
      <c r="L203" s="379">
        <v>35000</v>
      </c>
      <c r="M203" s="379"/>
      <c r="N203" s="444"/>
      <c r="O203" s="444"/>
      <c r="P203" s="317"/>
    </row>
    <row r="204" spans="2:16" ht="17.100000000000001" customHeight="1" x14ac:dyDescent="0.3">
      <c r="B204" s="415"/>
      <c r="C204" s="75"/>
      <c r="D204" s="370"/>
      <c r="E204" s="75"/>
      <c r="F204" s="75"/>
      <c r="G204" s="75"/>
      <c r="H204" s="75"/>
      <c r="I204" s="185"/>
      <c r="J204" s="218"/>
      <c r="K204" s="41"/>
      <c r="L204" s="185"/>
      <c r="M204" s="185"/>
      <c r="N204" s="429"/>
      <c r="O204" s="429"/>
    </row>
    <row r="205" spans="2:16" ht="17.100000000000001" customHeight="1" x14ac:dyDescent="0.3">
      <c r="B205" s="245"/>
      <c r="C205" s="143" t="s">
        <v>106</v>
      </c>
      <c r="D205" s="75"/>
      <c r="E205" s="143"/>
      <c r="F205" s="143"/>
      <c r="G205" s="143"/>
      <c r="H205" s="143"/>
      <c r="I205" s="175"/>
      <c r="J205" s="175"/>
      <c r="K205" s="58"/>
      <c r="L205" s="175"/>
      <c r="M205" s="175"/>
      <c r="N205" s="158"/>
      <c r="O205" s="158"/>
    </row>
    <row r="206" spans="2:16" ht="17.100000000000001" customHeight="1" x14ac:dyDescent="0.3">
      <c r="B206" s="171"/>
      <c r="C206" s="119" t="s">
        <v>107</v>
      </c>
      <c r="D206" s="143"/>
      <c r="E206" s="119"/>
      <c r="F206" s="119"/>
      <c r="G206" s="119"/>
      <c r="H206" s="119"/>
      <c r="I206" s="40"/>
      <c r="J206" s="246"/>
      <c r="K206" s="41"/>
      <c r="L206" s="40"/>
      <c r="M206" s="40"/>
      <c r="N206" s="453"/>
      <c r="O206" s="432"/>
    </row>
    <row r="207" spans="2:16" ht="17.100000000000001" customHeight="1" x14ac:dyDescent="0.3">
      <c r="B207" s="147">
        <v>44</v>
      </c>
      <c r="C207" s="172" t="s">
        <v>108</v>
      </c>
      <c r="D207" s="119"/>
      <c r="E207" s="74"/>
      <c r="F207" s="74"/>
      <c r="G207" s="74"/>
      <c r="H207" s="187"/>
      <c r="I207" s="79">
        <v>0</v>
      </c>
      <c r="J207" s="130">
        <v>0</v>
      </c>
      <c r="K207" s="41">
        <v>0</v>
      </c>
      <c r="L207" s="79">
        <v>0</v>
      </c>
      <c r="M207" s="79"/>
      <c r="N207" s="428"/>
      <c r="O207" s="428"/>
    </row>
    <row r="208" spans="2:16" ht="17.100000000000001" customHeight="1" x14ac:dyDescent="0.3">
      <c r="B208" s="118">
        <v>443</v>
      </c>
      <c r="C208" s="59"/>
      <c r="D208" s="74"/>
      <c r="E208" s="20"/>
      <c r="F208" s="38"/>
      <c r="G208" s="38"/>
      <c r="H208" s="38"/>
      <c r="I208" s="208"/>
      <c r="J208" s="247"/>
      <c r="K208" s="41"/>
      <c r="L208" s="208"/>
      <c r="M208" s="208"/>
      <c r="N208" s="494"/>
      <c r="O208" s="435"/>
    </row>
    <row r="209" spans="1:16" ht="17.100000000000001" customHeight="1" x14ac:dyDescent="0.3">
      <c r="B209" s="111">
        <v>4431121</v>
      </c>
      <c r="C209" s="59" t="s">
        <v>109</v>
      </c>
      <c r="D209" s="38"/>
      <c r="E209" s="38"/>
      <c r="F209" s="38"/>
      <c r="G209" s="38"/>
      <c r="H209" s="38"/>
      <c r="I209" s="40">
        <v>10000</v>
      </c>
      <c r="J209" s="130">
        <v>9841.42</v>
      </c>
      <c r="K209" s="41">
        <f>J209/I209*100</f>
        <v>98.414199999999994</v>
      </c>
      <c r="L209" s="309">
        <v>11000</v>
      </c>
      <c r="M209" s="309"/>
      <c r="N209" s="432"/>
      <c r="O209" s="432"/>
    </row>
    <row r="210" spans="1:16" ht="17.100000000000001" customHeight="1" thickBot="1" x14ac:dyDescent="0.35">
      <c r="B210" s="371"/>
      <c r="C210" s="210"/>
      <c r="D210" s="210"/>
      <c r="E210" s="210"/>
      <c r="F210" s="127"/>
      <c r="G210" s="248"/>
      <c r="H210" s="248"/>
      <c r="I210" s="249"/>
      <c r="J210" s="249"/>
      <c r="K210" s="250"/>
      <c r="L210" s="249"/>
      <c r="M210" s="249"/>
      <c r="N210" s="428"/>
      <c r="O210" s="428"/>
    </row>
    <row r="211" spans="1:16" ht="17.100000000000001" customHeight="1" thickBot="1" x14ac:dyDescent="0.35">
      <c r="B211" s="372">
        <v>44</v>
      </c>
      <c r="C211" s="251" t="s">
        <v>174</v>
      </c>
      <c r="D211" s="252"/>
      <c r="E211" s="253"/>
      <c r="F211" s="252"/>
      <c r="G211" s="190"/>
      <c r="H211" s="243"/>
      <c r="I211" s="254">
        <f>SUM(I207:I210)</f>
        <v>10000</v>
      </c>
      <c r="J211" s="191">
        <f>SUM(J207:J210)</f>
        <v>9841.42</v>
      </c>
      <c r="K211" s="192">
        <f>J211/I211*100</f>
        <v>98.414199999999994</v>
      </c>
      <c r="L211" s="254">
        <f>SUM(L207:L210)</f>
        <v>11000</v>
      </c>
      <c r="M211" s="486"/>
      <c r="N211" s="158"/>
      <c r="O211" s="158"/>
    </row>
    <row r="212" spans="1:16" ht="17.100000000000001" customHeight="1" thickTop="1" x14ac:dyDescent="0.3">
      <c r="C212" s="157"/>
      <c r="E212" s="157"/>
      <c r="F212" s="157"/>
      <c r="G212" s="157"/>
      <c r="H212" s="157"/>
      <c r="I212" s="158"/>
      <c r="J212" s="158"/>
      <c r="K212" s="158"/>
      <c r="L212" s="158"/>
      <c r="M212" s="158"/>
      <c r="N212" s="158"/>
      <c r="O212" s="158"/>
    </row>
    <row r="213" spans="1:16" ht="4.95" customHeight="1" x14ac:dyDescent="0.3">
      <c r="C213" s="157"/>
      <c r="E213" s="157"/>
      <c r="F213" s="157"/>
      <c r="G213" s="157"/>
      <c r="H213" s="157"/>
      <c r="I213" s="158"/>
      <c r="J213" s="158"/>
      <c r="K213" s="158"/>
      <c r="L213" s="158"/>
      <c r="M213" s="158"/>
      <c r="N213" s="158"/>
      <c r="O213" s="158"/>
    </row>
    <row r="214" spans="1:16" ht="4.95" customHeight="1" thickBot="1" x14ac:dyDescent="0.35">
      <c r="C214" s="157"/>
      <c r="E214" s="157"/>
      <c r="F214" s="157"/>
      <c r="G214" s="157"/>
      <c r="H214" s="157"/>
      <c r="I214" s="158"/>
      <c r="J214" s="158"/>
      <c r="K214" s="158"/>
      <c r="L214" s="158"/>
      <c r="M214" s="158"/>
      <c r="N214" s="158"/>
      <c r="O214" s="158"/>
    </row>
    <row r="215" spans="1:16" ht="17.100000000000001" customHeight="1" thickBot="1" x14ac:dyDescent="0.35">
      <c r="B215" s="358"/>
      <c r="C215" s="351" t="s">
        <v>110</v>
      </c>
      <c r="D215" s="387"/>
      <c r="E215" s="352"/>
      <c r="F215" s="352"/>
      <c r="G215" s="352"/>
      <c r="H215" s="353"/>
      <c r="I215" s="388"/>
      <c r="J215" s="389"/>
      <c r="K215" s="390"/>
      <c r="L215" s="391"/>
      <c r="M215" s="391"/>
      <c r="N215" s="439"/>
      <c r="O215" s="439"/>
    </row>
    <row r="216" spans="1:16" ht="17.100000000000001" customHeight="1" thickBot="1" x14ac:dyDescent="0.35">
      <c r="A216" s="406"/>
      <c r="B216" s="410">
        <v>45</v>
      </c>
      <c r="C216" s="261" t="s">
        <v>111</v>
      </c>
      <c r="D216" s="352"/>
      <c r="E216" s="261"/>
      <c r="F216" s="261"/>
      <c r="G216" s="261"/>
      <c r="H216" s="261"/>
      <c r="I216" s="262"/>
      <c r="J216" s="262"/>
      <c r="K216" s="264"/>
      <c r="L216" s="262"/>
      <c r="M216" s="262"/>
      <c r="N216" s="429"/>
      <c r="O216" s="429"/>
    </row>
    <row r="217" spans="1:16" ht="17.100000000000001" customHeight="1" x14ac:dyDescent="0.3">
      <c r="A217" s="406"/>
      <c r="B217" s="411">
        <v>451115</v>
      </c>
      <c r="C217" s="255" t="s">
        <v>112</v>
      </c>
      <c r="D217" s="143"/>
      <c r="E217" s="143"/>
      <c r="F217" s="143"/>
      <c r="G217" s="143"/>
      <c r="H217" s="143"/>
      <c r="I217" s="384">
        <v>46000</v>
      </c>
      <c r="J217" s="384">
        <v>46000</v>
      </c>
      <c r="K217" s="114">
        <f t="shared" ref="K217:K224" si="7">J217/I217*100</f>
        <v>100</v>
      </c>
      <c r="L217" s="384">
        <v>46000</v>
      </c>
      <c r="M217" s="384"/>
      <c r="N217" s="428"/>
      <c r="O217" s="428"/>
    </row>
    <row r="218" spans="1:16" ht="17.100000000000001" customHeight="1" x14ac:dyDescent="0.3">
      <c r="A218" s="406"/>
      <c r="B218" s="412">
        <v>451116</v>
      </c>
      <c r="C218" s="255" t="s">
        <v>113</v>
      </c>
      <c r="D218" s="143"/>
      <c r="E218" s="255"/>
      <c r="F218" s="255"/>
      <c r="G218" s="255"/>
      <c r="H218" s="255"/>
      <c r="I218" s="246">
        <v>5000</v>
      </c>
      <c r="J218" s="246">
        <v>5000</v>
      </c>
      <c r="K218" s="41">
        <f t="shared" si="7"/>
        <v>100</v>
      </c>
      <c r="L218" s="246">
        <v>5000</v>
      </c>
      <c r="M218" s="246"/>
      <c r="N218" s="430"/>
      <c r="O218" s="430"/>
      <c r="P218" s="316"/>
    </row>
    <row r="219" spans="1:16" s="291" customFormat="1" ht="17.100000000000001" customHeight="1" x14ac:dyDescent="0.3">
      <c r="A219" s="414"/>
      <c r="B219" s="412">
        <v>451117</v>
      </c>
      <c r="C219" s="74" t="s">
        <v>147</v>
      </c>
      <c r="D219" s="255"/>
      <c r="E219" s="74"/>
      <c r="F219" s="74"/>
      <c r="G219" s="74"/>
      <c r="H219" s="74"/>
      <c r="I219" s="40">
        <v>5000</v>
      </c>
      <c r="J219" s="40">
        <v>1960</v>
      </c>
      <c r="K219" s="41">
        <f t="shared" si="7"/>
        <v>39.200000000000003</v>
      </c>
      <c r="L219" s="40">
        <v>3000</v>
      </c>
      <c r="M219" s="40"/>
      <c r="N219" s="432"/>
      <c r="O219" s="432"/>
      <c r="P219" s="332"/>
    </row>
    <row r="220" spans="1:16" ht="17.100000000000001" customHeight="1" x14ac:dyDescent="0.3">
      <c r="A220" s="406"/>
      <c r="B220" s="412">
        <v>451118</v>
      </c>
      <c r="C220" s="38" t="s">
        <v>155</v>
      </c>
      <c r="D220" s="74"/>
      <c r="E220" s="38"/>
      <c r="F220" s="38"/>
      <c r="G220" s="38"/>
      <c r="H220" s="38"/>
      <c r="I220" s="256">
        <v>30000</v>
      </c>
      <c r="J220" s="256">
        <v>27000</v>
      </c>
      <c r="K220" s="41">
        <f t="shared" si="7"/>
        <v>90</v>
      </c>
      <c r="L220" s="256">
        <v>30000</v>
      </c>
      <c r="M220" s="492"/>
      <c r="N220" s="427"/>
      <c r="O220" s="427"/>
      <c r="P220" s="317"/>
    </row>
    <row r="221" spans="1:16" ht="17.100000000000001" customHeight="1" x14ac:dyDescent="0.3">
      <c r="A221" s="406"/>
      <c r="B221" s="412">
        <v>451119</v>
      </c>
      <c r="C221" s="289" t="s">
        <v>141</v>
      </c>
      <c r="D221" s="38"/>
      <c r="E221" s="289"/>
      <c r="F221" s="289"/>
      <c r="G221" s="289"/>
      <c r="H221" s="289"/>
      <c r="I221" s="152">
        <v>96000</v>
      </c>
      <c r="J221" s="256">
        <v>96000</v>
      </c>
      <c r="K221" s="217">
        <f t="shared" si="7"/>
        <v>100</v>
      </c>
      <c r="L221" s="152">
        <v>96000</v>
      </c>
      <c r="M221" s="492"/>
      <c r="N221" s="427"/>
      <c r="O221" s="427"/>
      <c r="P221" s="317"/>
    </row>
    <row r="222" spans="1:16" ht="17.100000000000001" customHeight="1" x14ac:dyDescent="0.3">
      <c r="A222" s="406"/>
      <c r="B222" s="413">
        <v>451120</v>
      </c>
      <c r="C222" s="20" t="s">
        <v>148</v>
      </c>
      <c r="D222" s="289"/>
      <c r="E222" s="38"/>
      <c r="F222" s="59"/>
      <c r="G222" s="38"/>
      <c r="H222" s="38"/>
      <c r="I222" s="256">
        <v>0</v>
      </c>
      <c r="J222" s="256">
        <v>0</v>
      </c>
      <c r="K222" s="41">
        <v>0</v>
      </c>
      <c r="L222" s="256">
        <v>0</v>
      </c>
      <c r="M222" s="256"/>
      <c r="N222" s="432"/>
      <c r="O222" s="432"/>
      <c r="P222" s="317"/>
    </row>
    <row r="223" spans="1:16" ht="17.100000000000001" customHeight="1" x14ac:dyDescent="0.3">
      <c r="A223" s="406"/>
      <c r="B223" s="411">
        <v>451121</v>
      </c>
      <c r="C223" s="38" t="s">
        <v>175</v>
      </c>
      <c r="D223" s="38"/>
      <c r="E223" s="38"/>
      <c r="F223" s="38"/>
      <c r="G223" s="38"/>
      <c r="H223" s="38"/>
      <c r="I223" s="79">
        <v>10000</v>
      </c>
      <c r="J223" s="79">
        <v>10000</v>
      </c>
      <c r="K223" s="217">
        <f t="shared" si="7"/>
        <v>100</v>
      </c>
      <c r="L223" s="79">
        <v>10000</v>
      </c>
      <c r="M223" s="320"/>
      <c r="N223" s="430"/>
      <c r="O223" s="430"/>
      <c r="P223" s="316"/>
    </row>
    <row r="224" spans="1:16" ht="17.100000000000001" customHeight="1" thickBot="1" x14ac:dyDescent="0.35">
      <c r="B224" s="392">
        <v>45</v>
      </c>
      <c r="C224" s="190" t="s">
        <v>187</v>
      </c>
      <c r="D224" s="190"/>
      <c r="E224" s="190"/>
      <c r="F224" s="190"/>
      <c r="G224" s="190"/>
      <c r="H224" s="243"/>
      <c r="I224" s="191">
        <f>SUM(I217:I223)</f>
        <v>192000</v>
      </c>
      <c r="J224" s="191">
        <f>SUM(J217:J223)</f>
        <v>185960</v>
      </c>
      <c r="K224" s="225">
        <f t="shared" si="7"/>
        <v>96.854166666666657</v>
      </c>
      <c r="L224" s="322">
        <f>SUM(L217:L223)</f>
        <v>190000</v>
      </c>
      <c r="M224" s="322"/>
      <c r="N224" s="438"/>
      <c r="O224" s="438"/>
      <c r="P224" s="341"/>
    </row>
    <row r="225" spans="2:16" ht="17.100000000000001" customHeight="1" thickTop="1" thickBot="1" x14ac:dyDescent="0.35">
      <c r="C225" s="22"/>
      <c r="D225" s="393"/>
      <c r="E225" s="22"/>
      <c r="F225" s="22"/>
      <c r="G225" s="22"/>
      <c r="H225" s="22"/>
      <c r="I225" s="257"/>
      <c r="J225" s="258"/>
      <c r="K225" s="259"/>
      <c r="L225" s="257"/>
      <c r="M225" s="257"/>
      <c r="N225" s="429"/>
      <c r="O225" s="429"/>
    </row>
    <row r="226" spans="2:16" ht="17.100000000000001" customHeight="1" thickBot="1" x14ac:dyDescent="0.35">
      <c r="B226" s="386"/>
      <c r="C226" s="385" t="s">
        <v>114</v>
      </c>
      <c r="D226" s="22"/>
      <c r="E226" s="261"/>
      <c r="F226" s="261"/>
      <c r="G226" s="261"/>
      <c r="H226" s="261"/>
      <c r="I226" s="262"/>
      <c r="J226" s="263"/>
      <c r="K226" s="264"/>
      <c r="L226" s="262"/>
      <c r="M226" s="262"/>
      <c r="N226" s="429"/>
      <c r="O226" s="429"/>
    </row>
    <row r="227" spans="2:16" ht="17.100000000000001" customHeight="1" thickBot="1" x14ac:dyDescent="0.35">
      <c r="B227" s="260"/>
      <c r="C227" s="143" t="s">
        <v>115</v>
      </c>
      <c r="D227" s="261"/>
      <c r="E227" s="143"/>
      <c r="F227" s="143"/>
      <c r="G227" s="143"/>
      <c r="H227" s="144"/>
      <c r="I227" s="185">
        <f>SUM(I228:I231)</f>
        <v>0</v>
      </c>
      <c r="J227" s="185">
        <f>SUM(J228:J231)</f>
        <v>0</v>
      </c>
      <c r="K227" s="114">
        <v>0</v>
      </c>
      <c r="L227" s="185">
        <f>SUM(L228:L231)</f>
        <v>0</v>
      </c>
      <c r="M227" s="185"/>
      <c r="N227" s="429"/>
      <c r="O227" s="429"/>
    </row>
    <row r="228" spans="2:16" ht="17.100000000000001" customHeight="1" x14ac:dyDescent="0.3">
      <c r="B228" s="265">
        <v>46</v>
      </c>
      <c r="C228" s="112" t="s">
        <v>116</v>
      </c>
      <c r="D228" s="143"/>
      <c r="E228" s="74"/>
      <c r="F228" s="74"/>
      <c r="G228" s="74"/>
      <c r="H228" s="151"/>
      <c r="I228" s="76"/>
      <c r="J228" s="76"/>
      <c r="K228" s="41">
        <v>0</v>
      </c>
      <c r="L228" s="76"/>
      <c r="M228" s="76"/>
      <c r="N228" s="429"/>
      <c r="O228" s="429"/>
    </row>
    <row r="229" spans="2:16" ht="17.100000000000001" customHeight="1" x14ac:dyDescent="0.3">
      <c r="B229" s="266"/>
      <c r="C229" s="59"/>
      <c r="D229" s="74"/>
      <c r="E229" s="38"/>
      <c r="F229" s="38"/>
      <c r="G229" s="38"/>
      <c r="H229" s="60"/>
      <c r="I229" s="79"/>
      <c r="J229" s="203"/>
      <c r="K229" s="41"/>
      <c r="L229" s="79"/>
      <c r="M229" s="79"/>
      <c r="N229" s="428"/>
      <c r="O229" s="428"/>
    </row>
    <row r="230" spans="2:16" ht="17.100000000000001" customHeight="1" x14ac:dyDescent="0.3">
      <c r="B230" s="267">
        <v>46141</v>
      </c>
      <c r="C230" s="59" t="s">
        <v>117</v>
      </c>
      <c r="D230" s="38"/>
      <c r="E230" s="38"/>
      <c r="F230" s="38"/>
      <c r="G230" s="38"/>
      <c r="H230" s="60"/>
      <c r="I230" s="79">
        <v>0</v>
      </c>
      <c r="J230" s="79"/>
      <c r="K230" s="41">
        <v>0</v>
      </c>
      <c r="L230" s="79">
        <v>0</v>
      </c>
      <c r="M230" s="79"/>
      <c r="N230" s="428"/>
      <c r="O230" s="428"/>
    </row>
    <row r="231" spans="2:16" ht="17.100000000000001" customHeight="1" x14ac:dyDescent="0.3">
      <c r="B231" s="268"/>
      <c r="C231" s="22"/>
      <c r="D231" s="38"/>
      <c r="E231" s="22"/>
      <c r="F231" s="22"/>
      <c r="G231" s="22"/>
      <c r="H231" s="71"/>
      <c r="I231" s="76"/>
      <c r="J231" s="269"/>
      <c r="K231" s="41"/>
      <c r="L231" s="76"/>
      <c r="M231" s="76"/>
      <c r="N231" s="429"/>
      <c r="O231" s="429"/>
    </row>
    <row r="232" spans="2:16" ht="17.100000000000001" customHeight="1" x14ac:dyDescent="0.3">
      <c r="B232" s="111"/>
      <c r="C232" s="148" t="s">
        <v>118</v>
      </c>
      <c r="D232" s="22"/>
      <c r="E232" s="119"/>
      <c r="F232" s="119"/>
      <c r="G232" s="119"/>
      <c r="H232" s="149"/>
      <c r="I232" s="150">
        <f>SUM(I233:I239)</f>
        <v>168000</v>
      </c>
      <c r="J232" s="150">
        <f>SUM(J233:J239)</f>
        <v>120210.79</v>
      </c>
      <c r="K232" s="58">
        <f>J232/I232*100</f>
        <v>71.554041666666663</v>
      </c>
      <c r="L232" s="334">
        <f>SUM(L233:L239)</f>
        <v>167500</v>
      </c>
      <c r="M232" s="334"/>
      <c r="N232" s="452"/>
      <c r="O232" s="452"/>
    </row>
    <row r="233" spans="2:16" ht="17.100000000000001" customHeight="1" x14ac:dyDescent="0.3">
      <c r="B233" s="53"/>
      <c r="C233" s="20"/>
      <c r="D233" s="119"/>
      <c r="E233" s="74"/>
      <c r="F233" s="74"/>
      <c r="G233" s="74"/>
      <c r="H233" s="151"/>
      <c r="I233" s="79"/>
      <c r="J233" s="35"/>
      <c r="K233" s="41"/>
      <c r="L233" s="79"/>
      <c r="M233" s="79"/>
      <c r="N233" s="428"/>
      <c r="O233" s="428"/>
    </row>
    <row r="234" spans="2:16" ht="17.100000000000001" customHeight="1" x14ac:dyDescent="0.3">
      <c r="B234" s="37">
        <v>46231</v>
      </c>
      <c r="C234" s="59" t="s">
        <v>118</v>
      </c>
      <c r="D234" s="112"/>
      <c r="E234" s="38"/>
      <c r="F234" s="38"/>
      <c r="G234" s="38"/>
      <c r="H234" s="60"/>
      <c r="I234" s="79">
        <v>5000</v>
      </c>
      <c r="J234" s="203">
        <v>4518</v>
      </c>
      <c r="K234" s="283">
        <f t="shared" ref="K234:K239" si="8">J234/I234*100</f>
        <v>90.36</v>
      </c>
      <c r="L234" s="79">
        <v>5000</v>
      </c>
      <c r="M234" s="79"/>
      <c r="N234" s="433"/>
      <c r="O234" s="433"/>
      <c r="P234" s="317"/>
    </row>
    <row r="235" spans="2:16" ht="16.95" customHeight="1" x14ac:dyDescent="0.3">
      <c r="B235" s="270">
        <v>462314</v>
      </c>
      <c r="C235" s="59" t="s">
        <v>167</v>
      </c>
      <c r="D235" s="38"/>
      <c r="E235" s="38"/>
      <c r="F235" s="38"/>
      <c r="G235" s="38"/>
      <c r="H235" s="60"/>
      <c r="I235" s="79">
        <v>45000</v>
      </c>
      <c r="J235" s="271">
        <v>5000</v>
      </c>
      <c r="K235" s="283">
        <f t="shared" si="8"/>
        <v>11.111111111111111</v>
      </c>
      <c r="L235" s="333">
        <v>5000</v>
      </c>
      <c r="M235" s="271"/>
      <c r="N235" s="451"/>
      <c r="O235" s="451"/>
      <c r="P235" s="316"/>
    </row>
    <row r="236" spans="2:16" ht="17.100000000000001" customHeight="1" x14ac:dyDescent="0.3">
      <c r="B236" s="268">
        <v>462311</v>
      </c>
      <c r="C236" s="126" t="s">
        <v>149</v>
      </c>
      <c r="D236" s="38"/>
      <c r="E236" s="127"/>
      <c r="F236" s="127"/>
      <c r="G236" s="127"/>
      <c r="H236" s="60"/>
      <c r="I236" s="79">
        <v>55000</v>
      </c>
      <c r="J236" s="203">
        <v>42052.49</v>
      </c>
      <c r="K236" s="41">
        <f t="shared" si="8"/>
        <v>76.459072727272726</v>
      </c>
      <c r="L236" s="285">
        <v>78000</v>
      </c>
      <c r="M236" s="491"/>
      <c r="N236" s="430"/>
      <c r="O236" s="430"/>
    </row>
    <row r="237" spans="2:16" ht="17.100000000000001" customHeight="1" x14ac:dyDescent="0.3">
      <c r="B237" s="111">
        <v>46241</v>
      </c>
      <c r="C237" s="126" t="s">
        <v>150</v>
      </c>
      <c r="D237" s="127"/>
      <c r="E237" s="127"/>
      <c r="F237" s="127"/>
      <c r="G237" s="127"/>
      <c r="H237" s="128"/>
      <c r="I237" s="224">
        <v>20000</v>
      </c>
      <c r="J237" s="203">
        <v>49317.31</v>
      </c>
      <c r="K237" s="41">
        <f t="shared" si="8"/>
        <v>246.58655000000002</v>
      </c>
      <c r="L237" s="326">
        <v>55000</v>
      </c>
      <c r="M237" s="326"/>
      <c r="N237" s="430"/>
      <c r="O237" s="430"/>
      <c r="P237" s="316"/>
    </row>
    <row r="238" spans="2:16" ht="17.100000000000001" customHeight="1" x14ac:dyDescent="0.3">
      <c r="B238" s="37">
        <v>46243</v>
      </c>
      <c r="C238" s="127" t="s">
        <v>157</v>
      </c>
      <c r="D238" s="127"/>
      <c r="E238" s="127"/>
      <c r="F238" s="127"/>
      <c r="G238" s="127"/>
      <c r="H238" s="128"/>
      <c r="I238" s="79">
        <v>8000</v>
      </c>
      <c r="J238" s="271">
        <v>8736.14</v>
      </c>
      <c r="K238" s="41">
        <f t="shared" si="8"/>
        <v>109.20174999999999</v>
      </c>
      <c r="L238" s="285">
        <v>9500</v>
      </c>
      <c r="M238" s="285"/>
      <c r="N238" s="430"/>
      <c r="O238" s="430"/>
      <c r="P238" s="316"/>
    </row>
    <row r="239" spans="2:16" s="291" customFormat="1" ht="17.100000000000001" customHeight="1" x14ac:dyDescent="0.3">
      <c r="B239" s="37">
        <v>46245</v>
      </c>
      <c r="C239" s="127" t="s">
        <v>160</v>
      </c>
      <c r="D239" s="272"/>
      <c r="E239" s="127"/>
      <c r="F239" s="127"/>
      <c r="G239" s="127"/>
      <c r="H239" s="128"/>
      <c r="I239" s="79">
        <v>35000</v>
      </c>
      <c r="J239" s="273">
        <v>10586.85</v>
      </c>
      <c r="K239" s="41">
        <f t="shared" si="8"/>
        <v>30.248142857142856</v>
      </c>
      <c r="L239" s="318">
        <v>15000</v>
      </c>
      <c r="M239" s="122"/>
      <c r="N239" s="430"/>
      <c r="O239" s="430"/>
      <c r="P239" s="316"/>
    </row>
    <row r="240" spans="2:16" ht="16.95" customHeight="1" x14ac:dyDescent="0.3">
      <c r="B240" s="297">
        <v>4631</v>
      </c>
      <c r="C240" s="75" t="s">
        <v>123</v>
      </c>
      <c r="D240" s="289"/>
      <c r="E240" s="75"/>
      <c r="F240" s="74"/>
      <c r="G240" s="74"/>
      <c r="H240" s="60"/>
      <c r="I240" s="274">
        <v>31000</v>
      </c>
      <c r="J240" s="218">
        <v>31200.91</v>
      </c>
      <c r="K240" s="58">
        <f>J240/I240*100</f>
        <v>100.64809677419355</v>
      </c>
      <c r="L240" s="487">
        <v>31200</v>
      </c>
      <c r="M240" s="487"/>
      <c r="N240" s="433"/>
      <c r="O240" s="433"/>
      <c r="P240" s="316"/>
    </row>
    <row r="241" spans="1:18" ht="16.95" customHeight="1" x14ac:dyDescent="0.3">
      <c r="B241" s="297"/>
      <c r="C241" s="22"/>
      <c r="D241" s="295"/>
      <c r="E241" s="22"/>
      <c r="F241" s="20"/>
      <c r="G241" s="20"/>
      <c r="H241" s="128"/>
      <c r="I241" s="274"/>
      <c r="J241" s="337"/>
      <c r="K241" s="338"/>
      <c r="L241" s="274"/>
      <c r="M241" s="274"/>
      <c r="N241" s="429"/>
      <c r="O241" s="429"/>
    </row>
    <row r="242" spans="1:18" ht="17.100000000000001" customHeight="1" thickBot="1" x14ac:dyDescent="0.35">
      <c r="B242" s="189"/>
      <c r="C242" s="242" t="s">
        <v>114</v>
      </c>
      <c r="D242" s="190"/>
      <c r="E242" s="190"/>
      <c r="F242" s="190"/>
      <c r="G242" s="190"/>
      <c r="H242" s="275"/>
      <c r="I242" s="276">
        <f>SUM(I230+I232+I240)</f>
        <v>199000</v>
      </c>
      <c r="J242" s="276">
        <f>SUM(J230+J232+J240)</f>
        <v>151411.69999999998</v>
      </c>
      <c r="K242" s="191">
        <f>J242/I242*100</f>
        <v>76.086281407035173</v>
      </c>
      <c r="L242" s="488">
        <f>SUM(L227+L232+L240)</f>
        <v>198700</v>
      </c>
      <c r="M242" s="488"/>
      <c r="N242" s="452"/>
      <c r="O242" s="452"/>
      <c r="P242" s="340"/>
    </row>
    <row r="243" spans="1:18" ht="17.100000000000001" customHeight="1" thickTop="1" thickBot="1" x14ac:dyDescent="0.35">
      <c r="A243" s="406"/>
      <c r="C243" s="172"/>
      <c r="E243" s="22"/>
      <c r="F243" s="22"/>
      <c r="G243" s="22"/>
      <c r="H243" s="71"/>
      <c r="I243" s="76"/>
      <c r="J243" s="76"/>
      <c r="K243" s="52"/>
      <c r="L243" s="76"/>
      <c r="M243" s="76"/>
      <c r="N243" s="429"/>
      <c r="O243" s="429"/>
    </row>
    <row r="244" spans="1:18" ht="17.100000000000001" customHeight="1" thickBot="1" x14ac:dyDescent="0.35">
      <c r="A244" s="406"/>
      <c r="B244" s="408"/>
      <c r="C244" s="277" t="s">
        <v>119</v>
      </c>
      <c r="D244" s="277"/>
      <c r="E244" s="133"/>
      <c r="F244" s="134"/>
      <c r="G244" s="134"/>
      <c r="H244" s="278"/>
      <c r="I244" s="136">
        <f>SUM(I51+I201+I203+I211+I224+I242+I243+I65)</f>
        <v>1923600</v>
      </c>
      <c r="J244" s="136">
        <f>SUM(J51+J201+J203+J211+J224+J242+J243)</f>
        <v>1386385.8809999998</v>
      </c>
      <c r="K244" s="279">
        <f>J244/I244*100</f>
        <v>72.072462102308165</v>
      </c>
      <c r="L244" s="347">
        <f>SUM(L51+L65+L201+L203+L211+L224+L242)</f>
        <v>1845978.23</v>
      </c>
      <c r="M244" s="339"/>
      <c r="N244" s="438"/>
      <c r="O244" s="438"/>
      <c r="P244" s="315"/>
      <c r="Q244"/>
      <c r="R244"/>
    </row>
    <row r="245" spans="1:18" ht="17.100000000000001" customHeight="1" thickBot="1" x14ac:dyDescent="0.35">
      <c r="A245" s="406"/>
      <c r="C245" s="394"/>
      <c r="E245" s="395"/>
      <c r="F245" s="395"/>
      <c r="G245" s="395"/>
      <c r="H245" s="396"/>
      <c r="I245" s="280"/>
      <c r="J245" s="280"/>
      <c r="K245" s="281"/>
      <c r="L245" s="280"/>
      <c r="M245" s="280"/>
      <c r="N245" s="158"/>
      <c r="O245" s="158"/>
      <c r="P245" s="291"/>
      <c r="R245" s="314"/>
    </row>
    <row r="246" spans="1:18" ht="17.100000000000001" customHeight="1" thickBot="1" x14ac:dyDescent="0.35">
      <c r="A246" s="406"/>
      <c r="B246" s="409"/>
      <c r="C246" s="132" t="s">
        <v>153</v>
      </c>
      <c r="D246" s="397"/>
      <c r="E246" s="398"/>
      <c r="F246" s="398"/>
      <c r="G246" s="398"/>
      <c r="H246" s="399"/>
      <c r="I246" s="136"/>
      <c r="J246" s="400">
        <f>SUM(J33-J244)</f>
        <v>190851.6090000004</v>
      </c>
      <c r="K246" s="282"/>
      <c r="L246" s="400">
        <f>SUM(L33-L244)</f>
        <v>-157268.22999999998</v>
      </c>
      <c r="M246" s="400"/>
      <c r="N246" s="454"/>
      <c r="O246" s="444"/>
      <c r="P246" s="315"/>
      <c r="Q246"/>
      <c r="R246"/>
    </row>
    <row r="247" spans="1:18" ht="17.100000000000001" customHeight="1" x14ac:dyDescent="0.3">
      <c r="B247" s="416"/>
      <c r="C247" s="13"/>
      <c r="D247" s="417"/>
      <c r="E247" s="11"/>
      <c r="F247" s="11"/>
      <c r="G247" s="11"/>
      <c r="H247" s="11"/>
      <c r="I247" s="12"/>
      <c r="J247" s="14"/>
      <c r="K247" s="15"/>
      <c r="L247" s="12"/>
      <c r="M247" s="12"/>
      <c r="N247" s="12"/>
      <c r="O247" s="12"/>
      <c r="Q247"/>
      <c r="R247"/>
    </row>
    <row r="248" spans="1:18" ht="17.100000000000001" customHeight="1" x14ac:dyDescent="0.25">
      <c r="B248" s="11" t="s">
        <v>189</v>
      </c>
      <c r="C248" s="11" t="s">
        <v>193</v>
      </c>
      <c r="D248" s="11"/>
      <c r="E248" s="11"/>
      <c r="F248" s="11"/>
      <c r="G248" s="11"/>
      <c r="H248" s="11"/>
      <c r="I248" s="12"/>
      <c r="J248" s="14"/>
      <c r="K248" s="15"/>
      <c r="L248" s="12"/>
      <c r="M248" s="12"/>
      <c r="N248" s="12"/>
      <c r="O248" s="12"/>
      <c r="Q248"/>
      <c r="R248"/>
    </row>
    <row r="249" spans="1:18" ht="17.100000000000001" customHeight="1" x14ac:dyDescent="0.25">
      <c r="B249" s="460" t="s">
        <v>192</v>
      </c>
      <c r="D249" s="11"/>
      <c r="I249" s="8"/>
      <c r="J249" s="8" t="s">
        <v>190</v>
      </c>
      <c r="K249" s="8"/>
    </row>
    <row r="250" spans="1:18" ht="17.100000000000001" customHeight="1" x14ac:dyDescent="0.25">
      <c r="B250" s="6" t="s">
        <v>195</v>
      </c>
      <c r="I250" s="8"/>
      <c r="K250" s="8"/>
    </row>
    <row r="251" spans="1:18" ht="17.100000000000001" customHeight="1" x14ac:dyDescent="0.25">
      <c r="B251" s="6"/>
      <c r="I251" s="8"/>
      <c r="J251" s="9"/>
      <c r="K251" s="16"/>
    </row>
    <row r="252" spans="1:18" ht="16.95" customHeight="1" x14ac:dyDescent="0.25">
      <c r="B252" s="11"/>
      <c r="C252" s="4"/>
      <c r="E252" s="4"/>
      <c r="F252" s="4"/>
      <c r="G252" s="1"/>
      <c r="H252" s="9"/>
      <c r="I252" s="8"/>
      <c r="J252" s="3" t="s">
        <v>191</v>
      </c>
      <c r="L252" s="3"/>
      <c r="M252" s="3"/>
      <c r="R252" s="8"/>
    </row>
    <row r="253" spans="1:18" ht="17.100000000000001" customHeight="1" x14ac:dyDescent="0.25">
      <c r="B253" s="11"/>
      <c r="C253" s="4"/>
      <c r="D253" s="4"/>
      <c r="E253" s="4"/>
      <c r="F253" s="4"/>
      <c r="G253" s="1"/>
      <c r="H253" s="9"/>
      <c r="I253" s="19"/>
      <c r="J253" s="19"/>
      <c r="K253" s="19"/>
      <c r="L253" s="19"/>
      <c r="M253" s="19"/>
      <c r="N253" s="455"/>
      <c r="O253" s="455"/>
    </row>
    <row r="254" spans="1:18" ht="17.100000000000001" customHeight="1" x14ac:dyDescent="0.25">
      <c r="B254" s="11"/>
      <c r="C254" s="1"/>
      <c r="D254" s="4"/>
      <c r="E254" s="1"/>
      <c r="F254" s="1"/>
      <c r="G254" s="1"/>
      <c r="H254" s="9"/>
      <c r="I254" s="8"/>
      <c r="J254" s="9"/>
      <c r="K254" s="17"/>
    </row>
    <row r="255" spans="1:18" ht="17.100000000000001" customHeight="1" x14ac:dyDescent="0.25">
      <c r="B255" s="11"/>
      <c r="C255" s="1"/>
      <c r="D255" s="1"/>
      <c r="E255" s="1"/>
      <c r="F255" s="1"/>
      <c r="G255" s="1"/>
      <c r="H255" s="9"/>
      <c r="I255" s="19"/>
      <c r="J255" s="19"/>
      <c r="K255" s="19"/>
      <c r="L255" s="19"/>
      <c r="M255" s="19"/>
      <c r="N255" s="455"/>
      <c r="O255" s="455"/>
    </row>
    <row r="256" spans="1:18" ht="17.100000000000001" customHeight="1" x14ac:dyDescent="0.25">
      <c r="B256" s="7"/>
      <c r="C256" s="1"/>
      <c r="D256" s="1"/>
      <c r="E256" s="1"/>
      <c r="F256" s="1"/>
      <c r="G256" s="1"/>
      <c r="H256" s="9"/>
      <c r="I256" s="8">
        <f>SUM(I51+I65+I201+I203+I211+I224+I242)</f>
        <v>1923600</v>
      </c>
      <c r="J256" s="9"/>
      <c r="K256" s="8"/>
    </row>
    <row r="257" spans="2:11" ht="17.100000000000001" customHeight="1" x14ac:dyDescent="0.25">
      <c r="B257" s="7"/>
      <c r="C257" s="1"/>
      <c r="D257" s="1"/>
      <c r="E257" s="1"/>
      <c r="F257" s="1"/>
      <c r="G257" s="1"/>
      <c r="H257" s="9"/>
      <c r="I257" s="8"/>
      <c r="J257" s="9"/>
      <c r="K257" s="8"/>
    </row>
    <row r="258" spans="2:11" ht="17.100000000000001" customHeight="1" x14ac:dyDescent="0.25">
      <c r="B258" s="10"/>
      <c r="C258" s="1"/>
      <c r="D258" s="1"/>
      <c r="E258" s="1"/>
      <c r="F258" s="1"/>
      <c r="G258" s="1"/>
      <c r="H258" s="9"/>
      <c r="I258" s="8"/>
      <c r="J258" s="9"/>
      <c r="K258" s="8"/>
    </row>
    <row r="259" spans="2:11" ht="17.100000000000001" customHeight="1" x14ac:dyDescent="0.25">
      <c r="B259" s="10"/>
      <c r="C259" s="1"/>
      <c r="D259" s="1"/>
      <c r="E259" s="1"/>
      <c r="F259" s="1"/>
      <c r="G259" s="1"/>
      <c r="H259" s="9"/>
      <c r="I259" s="8"/>
      <c r="J259" s="9"/>
      <c r="K259" s="8"/>
    </row>
    <row r="260" spans="2:11" ht="17.100000000000001" customHeight="1" x14ac:dyDescent="0.25">
      <c r="B260" s="10"/>
      <c r="C260" s="10"/>
      <c r="D260" s="1"/>
      <c r="E260" s="1"/>
      <c r="F260" s="1"/>
      <c r="G260" s="1"/>
      <c r="H260" s="1"/>
      <c r="I260" s="8"/>
      <c r="J260" s="18"/>
      <c r="K260" s="8"/>
    </row>
    <row r="261" spans="2:11" ht="17.100000000000001" customHeight="1" x14ac:dyDescent="0.25">
      <c r="B261" s="10"/>
      <c r="C261" s="10"/>
      <c r="D261" s="1"/>
      <c r="E261" s="1"/>
      <c r="F261" s="1"/>
      <c r="G261" s="1"/>
      <c r="H261" s="1"/>
      <c r="I261" s="8"/>
      <c r="J261" s="18"/>
      <c r="K261" s="8"/>
    </row>
    <row r="262" spans="2:11" ht="17.100000000000001" customHeight="1" x14ac:dyDescent="0.25">
      <c r="B262" s="10"/>
      <c r="C262" s="10"/>
      <c r="D262" s="1"/>
      <c r="E262" s="1"/>
      <c r="F262" s="1"/>
      <c r="G262" s="1"/>
      <c r="H262" s="1"/>
      <c r="I262" s="8"/>
      <c r="J262" s="18"/>
      <c r="K262" s="8"/>
    </row>
    <row r="263" spans="2:11" ht="17.100000000000001" customHeight="1" x14ac:dyDescent="0.25">
      <c r="B263" s="10"/>
      <c r="C263" s="10"/>
      <c r="D263" s="1"/>
      <c r="E263" s="1"/>
      <c r="F263" s="1"/>
      <c r="G263" s="1"/>
      <c r="H263" s="1"/>
      <c r="I263" s="8"/>
      <c r="J263" s="18"/>
      <c r="K263" s="8"/>
    </row>
    <row r="264" spans="2:11" ht="17.100000000000001" customHeight="1" x14ac:dyDescent="0.25">
      <c r="B264" s="10"/>
      <c r="C264" s="10"/>
      <c r="D264" s="1"/>
      <c r="E264" s="1"/>
      <c r="F264" s="1"/>
      <c r="G264" s="1"/>
      <c r="H264" s="1"/>
      <c r="I264" s="8"/>
      <c r="J264" s="18"/>
      <c r="K264" s="8"/>
    </row>
    <row r="265" spans="2:11" ht="17.100000000000001" customHeight="1" x14ac:dyDescent="0.25">
      <c r="B265" s="10"/>
      <c r="C265" s="2"/>
      <c r="D265" s="1"/>
      <c r="E265" s="2"/>
      <c r="F265" s="2"/>
      <c r="G265" s="2"/>
      <c r="H265" s="5"/>
      <c r="I265" s="8"/>
      <c r="J265" s="5"/>
      <c r="K265" s="8"/>
    </row>
    <row r="266" spans="2:11" ht="17.100000000000001" customHeight="1" x14ac:dyDescent="0.25">
      <c r="B266" s="10"/>
      <c r="D266" s="2"/>
      <c r="I266" s="8"/>
      <c r="J266" s="8"/>
      <c r="K266" s="8"/>
    </row>
    <row r="267" spans="2:11" ht="17.100000000000001" customHeight="1" x14ac:dyDescent="0.25">
      <c r="B267" s="10"/>
      <c r="I267" s="8"/>
      <c r="J267" s="8"/>
      <c r="K267" s="8"/>
    </row>
    <row r="268" spans="2:11" ht="17.100000000000001" customHeight="1" x14ac:dyDescent="0.25">
      <c r="B268" s="10"/>
      <c r="I268" s="8"/>
      <c r="J268" s="8"/>
      <c r="K268" s="8"/>
    </row>
    <row r="269" spans="2:11" ht="17.100000000000001" customHeight="1" x14ac:dyDescent="0.25">
      <c r="B269" s="10"/>
      <c r="I269" s="8"/>
      <c r="J269" s="8"/>
      <c r="K269" s="8"/>
    </row>
    <row r="270" spans="2:11" ht="17.100000000000001" customHeight="1" x14ac:dyDescent="0.25">
      <c r="B270" s="10"/>
      <c r="I270" s="8"/>
      <c r="J270" s="8"/>
      <c r="K270" s="8"/>
    </row>
    <row r="271" spans="2:11" ht="17.100000000000001" customHeight="1" x14ac:dyDescent="0.25">
      <c r="B271" s="6"/>
      <c r="I271" s="8"/>
      <c r="J271" s="8"/>
      <c r="K271" s="8"/>
    </row>
  </sheetData>
  <mergeCells count="3">
    <mergeCell ref="B2:L2"/>
    <mergeCell ref="B4:L4"/>
    <mergeCell ref="B3:L3"/>
  </mergeCells>
  <phoneticPr fontId="3" type="noConversion"/>
  <pageMargins left="0.39370078740157483" right="0.39370078740157483" top="0.98425196850393704" bottom="1.1811023622047245" header="0.51181102362204722" footer="0.51181102362204722"/>
  <pageSetup paperSize="8" scale="78" fitToHeight="0" orientation="portrait" r:id="rId1"/>
  <headerFooter alignWithMargins="0"/>
  <rowBreaks count="3" manualBreakCount="3">
    <brk id="66" max="13" man="1"/>
    <brk id="141" max="13" man="1"/>
    <brk id="212" max="13" man="1"/>
  </rowBreaks>
  <ignoredErrors>
    <ignoredError sqref="K37 K51 K41 K65 K70 K94 K97 K100 K112 K115 K122 K128 K135 K144 K147 K162 K168 K181 K184 K187 K192 K201 K211 K224 K244 K27 K32 K24" formula="1"/>
    <ignoredError sqref="L232 I2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REBALANS 2024</vt:lpstr>
      <vt:lpstr>'REBALANS 2024'!Print_Area</vt:lpstr>
    </vt:vector>
  </TitlesOfParts>
  <Company>komora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</dc:creator>
  <cp:lastModifiedBy>HKIG Vlasta Trupeljak</cp:lastModifiedBy>
  <cp:lastPrinted>2025-11-13T09:33:05Z</cp:lastPrinted>
  <dcterms:created xsi:type="dcterms:W3CDTF">2011-11-24T13:30:45Z</dcterms:created>
  <dcterms:modified xsi:type="dcterms:W3CDTF">2025-11-13T09:33:07Z</dcterms:modified>
</cp:coreProperties>
</file>