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vlasta\Documents\GRADEVINARI UPRAVNI ODBOR 2022_2026\20_UO 14_11_2024\"/>
    </mc:Choice>
  </mc:AlternateContent>
  <xr:revisionPtr revIDLastSave="0" documentId="13_ncr:1_{7F848EA1-E816-4B2D-AD89-2D499CF59E3A}" xr6:coauthVersionLast="47" xr6:coauthVersionMax="47" xr10:uidLastSave="{00000000-0000-0000-0000-000000000000}"/>
  <bookViews>
    <workbookView xWindow="-108" yWindow="-108" windowWidth="20376" windowHeight="12096" xr2:uid="{00000000-000D-0000-FFFF-FFFF00000000}"/>
  </bookViews>
  <sheets>
    <sheet name="REBALANS 2024" sheetId="3" r:id="rId1"/>
  </sheets>
  <definedNames>
    <definedName name="_xlnm.Print_Area" localSheetId="0">'REBALANS 2024'!$A$1:$M$251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7" i="3" l="1"/>
  <c r="K24" i="3"/>
  <c r="I33" i="3"/>
  <c r="I32" i="3"/>
  <c r="M30" i="3"/>
  <c r="M14" i="3"/>
  <c r="M12" i="3"/>
  <c r="L20" i="3"/>
  <c r="M239" i="3"/>
  <c r="M238" i="3"/>
  <c r="M166" i="3"/>
  <c r="M60" i="3"/>
  <c r="J232" i="3" l="1"/>
  <c r="J243" i="3" s="1"/>
  <c r="J227" i="3"/>
  <c r="J224" i="3"/>
  <c r="J211" i="3"/>
  <c r="J205" i="3"/>
  <c r="J192" i="3"/>
  <c r="J187" i="3"/>
  <c r="J184" i="3"/>
  <c r="J168" i="3"/>
  <c r="J162" i="3"/>
  <c r="J147" i="3"/>
  <c r="J144" i="3"/>
  <c r="J135" i="3"/>
  <c r="J128" i="3"/>
  <c r="J122" i="3"/>
  <c r="J115" i="3"/>
  <c r="J106" i="3"/>
  <c r="J100" i="3"/>
  <c r="J94" i="3"/>
  <c r="J70" i="3"/>
  <c r="J97" i="3" s="1"/>
  <c r="J65" i="3"/>
  <c r="J46" i="3"/>
  <c r="J41" i="3"/>
  <c r="J37" i="3"/>
  <c r="J27" i="3"/>
  <c r="J24" i="3"/>
  <c r="J32" i="3" s="1"/>
  <c r="J20" i="3"/>
  <c r="J14" i="3"/>
  <c r="J112" i="3" l="1"/>
  <c r="J33" i="3"/>
  <c r="J181" i="3"/>
  <c r="J51" i="3"/>
  <c r="J200" i="3"/>
  <c r="J201" i="3" l="1"/>
  <c r="J245" i="3" s="1"/>
  <c r="J247" i="3" s="1"/>
  <c r="M18" i="3"/>
  <c r="M43" i="3"/>
  <c r="M55" i="3"/>
  <c r="M57" i="3"/>
  <c r="M58" i="3"/>
  <c r="M61" i="3"/>
  <c r="M64" i="3"/>
  <c r="M86" i="3"/>
  <c r="M89" i="3"/>
  <c r="M132" i="3"/>
  <c r="M130" i="3"/>
  <c r="M155" i="3"/>
  <c r="M150" i="3"/>
  <c r="M159" i="3"/>
  <c r="M164" i="3"/>
  <c r="M234" i="3"/>
  <c r="K91" i="3"/>
  <c r="L184" i="3"/>
  <c r="K132" i="3"/>
  <c r="M71" i="3"/>
  <c r="M73" i="3"/>
  <c r="M74" i="3"/>
  <c r="M75" i="3"/>
  <c r="M87" i="3"/>
  <c r="M72" i="3"/>
  <c r="M76" i="3"/>
  <c r="M78" i="3"/>
  <c r="M80" i="3"/>
  <c r="M83" i="3"/>
  <c r="M84" i="3"/>
  <c r="M85" i="3"/>
  <c r="M88" i="3"/>
  <c r="M92" i="3"/>
  <c r="M95" i="3"/>
  <c r="M103" i="3"/>
  <c r="M104" i="3"/>
  <c r="M107" i="3"/>
  <c r="M108" i="3"/>
  <c r="M110" i="3"/>
  <c r="M111" i="3"/>
  <c r="M120" i="3"/>
  <c r="M124" i="3"/>
  <c r="M126" i="3"/>
  <c r="M123" i="3"/>
  <c r="M136" i="3"/>
  <c r="M137" i="3"/>
  <c r="L147" i="3"/>
  <c r="M149" i="3"/>
  <c r="M153" i="3"/>
  <c r="M151" i="3"/>
  <c r="M160" i="3"/>
  <c r="M163" i="3"/>
  <c r="M165" i="3"/>
  <c r="M169" i="3"/>
  <c r="M173" i="3"/>
  <c r="M174" i="3"/>
  <c r="M170" i="3"/>
  <c r="M171" i="3"/>
  <c r="M172" i="3"/>
  <c r="M177" i="3"/>
  <c r="M178" i="3"/>
  <c r="M185" i="3"/>
  <c r="M188" i="3"/>
  <c r="M189" i="3"/>
  <c r="M193" i="3"/>
  <c r="M196" i="3"/>
  <c r="M218" i="3"/>
  <c r="M220" i="3"/>
  <c r="M221" i="3"/>
  <c r="M223" i="3"/>
  <c r="M235" i="3"/>
  <c r="M237" i="3"/>
  <c r="M241" i="3"/>
  <c r="L192" i="3"/>
  <c r="L187" i="3"/>
  <c r="L168" i="3"/>
  <c r="L162" i="3"/>
  <c r="L128" i="3"/>
  <c r="L100" i="3"/>
  <c r="L106" i="3"/>
  <c r="L94" i="3"/>
  <c r="L70" i="3"/>
  <c r="L37" i="3"/>
  <c r="L27" i="3"/>
  <c r="L24" i="3"/>
  <c r="K239" i="3"/>
  <c r="L211" i="3"/>
  <c r="L224" i="3"/>
  <c r="L46" i="3"/>
  <c r="L41" i="3"/>
  <c r="K230" i="3"/>
  <c r="K234" i="3"/>
  <c r="K235" i="3"/>
  <c r="K236" i="3"/>
  <c r="K237" i="3"/>
  <c r="K238" i="3"/>
  <c r="K241" i="3"/>
  <c r="K133" i="3"/>
  <c r="L200" i="3" l="1"/>
  <c r="L32" i="3"/>
  <c r="M32" i="3" s="1"/>
  <c r="L97" i="3"/>
  <c r="L112" i="3"/>
  <c r="L51" i="3"/>
  <c r="L14" i="3" l="1"/>
  <c r="I70" i="3"/>
  <c r="M70" i="3" s="1"/>
  <c r="I41" i="3"/>
  <c r="K155" i="3"/>
  <c r="K223" i="3"/>
  <c r="I192" i="3"/>
  <c r="K130" i="3"/>
  <c r="L232" i="3"/>
  <c r="L227" i="3"/>
  <c r="L144" i="3"/>
  <c r="L135" i="3"/>
  <c r="L122" i="3"/>
  <c r="L115" i="3"/>
  <c r="L65" i="3"/>
  <c r="L243" i="3" l="1"/>
  <c r="L33" i="3"/>
  <c r="L181" i="3"/>
  <c r="L201" i="3" s="1"/>
  <c r="K58" i="3"/>
  <c r="K126" i="3"/>
  <c r="K61" i="3"/>
  <c r="K55" i="3"/>
  <c r="K177" i="3"/>
  <c r="I184" i="3"/>
  <c r="I205" i="3"/>
  <c r="K205" i="3" l="1"/>
  <c r="I232" i="3" l="1"/>
  <c r="I227" i="3"/>
  <c r="K227" i="3" s="1"/>
  <c r="I224" i="3"/>
  <c r="M224" i="3" s="1"/>
  <c r="K221" i="3"/>
  <c r="K220" i="3"/>
  <c r="K219" i="3"/>
  <c r="K218" i="3"/>
  <c r="K217" i="3"/>
  <c r="I211" i="3"/>
  <c r="K209" i="3"/>
  <c r="K203" i="3"/>
  <c r="K198" i="3"/>
  <c r="K197" i="3"/>
  <c r="K196" i="3"/>
  <c r="K195" i="3"/>
  <c r="K194" i="3"/>
  <c r="K193" i="3"/>
  <c r="K190" i="3"/>
  <c r="K188" i="3"/>
  <c r="I187" i="3"/>
  <c r="K185" i="3"/>
  <c r="K179" i="3"/>
  <c r="K178" i="3"/>
  <c r="K176" i="3"/>
  <c r="K175" i="3"/>
  <c r="K174" i="3"/>
  <c r="K173" i="3"/>
  <c r="K172" i="3"/>
  <c r="K171" i="3"/>
  <c r="K170" i="3"/>
  <c r="K169" i="3"/>
  <c r="I168" i="3"/>
  <c r="M168" i="3" s="1"/>
  <c r="K166" i="3"/>
  <c r="K165" i="3"/>
  <c r="K164" i="3"/>
  <c r="K163" i="3"/>
  <c r="I162" i="3"/>
  <c r="M162" i="3" s="1"/>
  <c r="K160" i="3"/>
  <c r="K159" i="3"/>
  <c r="K158" i="3"/>
  <c r="K157" i="3"/>
  <c r="K153" i="3"/>
  <c r="K152" i="3"/>
  <c r="K151" i="3"/>
  <c r="K150" i="3"/>
  <c r="K149" i="3"/>
  <c r="I147" i="3"/>
  <c r="K145" i="3"/>
  <c r="I144" i="3"/>
  <c r="K140" i="3"/>
  <c r="K139" i="3"/>
  <c r="K138" i="3"/>
  <c r="K137" i="3"/>
  <c r="K136" i="3"/>
  <c r="I135" i="3"/>
  <c r="I128" i="3"/>
  <c r="K125" i="3"/>
  <c r="K124" i="3"/>
  <c r="K123" i="3"/>
  <c r="I122" i="3"/>
  <c r="K120" i="3"/>
  <c r="K119" i="3"/>
  <c r="K118" i="3"/>
  <c r="K117" i="3"/>
  <c r="K116" i="3"/>
  <c r="I115" i="3"/>
  <c r="M115" i="3" s="1"/>
  <c r="K111" i="3"/>
  <c r="K110" i="3"/>
  <c r="K108" i="3"/>
  <c r="K107" i="3"/>
  <c r="I106" i="3"/>
  <c r="K104" i="3"/>
  <c r="K103" i="3"/>
  <c r="K102" i="3"/>
  <c r="K101" i="3"/>
  <c r="I100" i="3"/>
  <c r="M100" i="3" s="1"/>
  <c r="K96" i="3"/>
  <c r="K95" i="3"/>
  <c r="I94" i="3"/>
  <c r="M94" i="3" s="1"/>
  <c r="K90" i="3"/>
  <c r="K89" i="3"/>
  <c r="K88" i="3"/>
  <c r="K86" i="3"/>
  <c r="K85" i="3"/>
  <c r="K84" i="3"/>
  <c r="K83" i="3"/>
  <c r="K82" i="3"/>
  <c r="K81" i="3"/>
  <c r="K80" i="3"/>
  <c r="K79" i="3"/>
  <c r="K78" i="3"/>
  <c r="K77" i="3"/>
  <c r="K75" i="3"/>
  <c r="K74" i="3"/>
  <c r="K73" i="3"/>
  <c r="K72" i="3"/>
  <c r="K71" i="3"/>
  <c r="K70" i="3"/>
  <c r="I65" i="3"/>
  <c r="M65" i="3" s="1"/>
  <c r="K64" i="3"/>
  <c r="K63" i="3"/>
  <c r="K62" i="3"/>
  <c r="K60" i="3"/>
  <c r="K59" i="3"/>
  <c r="K57" i="3"/>
  <c r="K56" i="3"/>
  <c r="K47" i="3"/>
  <c r="I46" i="3"/>
  <c r="K44" i="3"/>
  <c r="K43" i="3"/>
  <c r="K38" i="3"/>
  <c r="I37" i="3"/>
  <c r="K30" i="3"/>
  <c r="K25" i="3"/>
  <c r="I20" i="3"/>
  <c r="M20" i="3" s="1"/>
  <c r="K18" i="3"/>
  <c r="I14" i="3"/>
  <c r="K13" i="3"/>
  <c r="K12" i="3"/>
  <c r="I243" i="3" l="1"/>
  <c r="K232" i="3"/>
  <c r="K32" i="3"/>
  <c r="K46" i="3"/>
  <c r="K65" i="3"/>
  <c r="K147" i="3"/>
  <c r="K168" i="3"/>
  <c r="I112" i="3"/>
  <c r="M112" i="3" s="1"/>
  <c r="I51" i="3"/>
  <c r="M51" i="3" s="1"/>
  <c r="K41" i="3"/>
  <c r="K192" i="3"/>
  <c r="K224" i="3"/>
  <c r="K14" i="3"/>
  <c r="K106" i="3"/>
  <c r="K135" i="3"/>
  <c r="K162" i="3"/>
  <c r="I181" i="3"/>
  <c r="M181" i="3" s="1"/>
  <c r="K144" i="3"/>
  <c r="K37" i="3"/>
  <c r="I97" i="3"/>
  <c r="M97" i="3" s="1"/>
  <c r="K128" i="3"/>
  <c r="K187" i="3"/>
  <c r="K94" i="3"/>
  <c r="K100" i="3"/>
  <c r="K115" i="3"/>
  <c r="K211" i="3"/>
  <c r="K20" i="3"/>
  <c r="K122" i="3"/>
  <c r="K243" i="3" l="1"/>
  <c r="M243" i="3"/>
  <c r="K112" i="3"/>
  <c r="K33" i="3"/>
  <c r="K97" i="3"/>
  <c r="K181" i="3"/>
  <c r="K51" i="3"/>
  <c r="I200" i="3" l="1"/>
  <c r="K184" i="3"/>
  <c r="K200" i="3" l="1"/>
  <c r="I201" i="3"/>
  <c r="K201" i="3" l="1"/>
  <c r="I245" i="3"/>
  <c r="K245" i="3" s="1"/>
  <c r="M200" i="3"/>
  <c r="L245" i="3"/>
  <c r="L247" i="3" s="1"/>
  <c r="M201" i="3" l="1"/>
  <c r="O246" i="3" s="1" a="1"/>
  <c r="O246" i="3"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<sst xmlns="http://schemas.openxmlformats.org/spreadsheetml/2006/main" count="211" uniqueCount="195">
  <si>
    <t>Konto</t>
  </si>
  <si>
    <t>Opis</t>
  </si>
  <si>
    <t>P R I H O D I</t>
  </si>
  <si>
    <t>PRIHODI OD ČLANARINA I UPISNINA</t>
  </si>
  <si>
    <t>Prihodi od članarina i članskih doprinosa</t>
  </si>
  <si>
    <t>Prihodi od upisnina</t>
  </si>
  <si>
    <t>PRIHODI OD IMOVINE</t>
  </si>
  <si>
    <t>Prihodi od financijske imovine</t>
  </si>
  <si>
    <t>KTA račun - REDOVNI</t>
  </si>
  <si>
    <t>Prihodi od zateznih kamata</t>
  </si>
  <si>
    <t>OSTALI PRIHODI</t>
  </si>
  <si>
    <t>PRIHODI OD IZDAVANJA JAVNIH ISPRAVA</t>
  </si>
  <si>
    <t>Prihodi od izdavanja javnih isprava</t>
  </si>
  <si>
    <t>Ostali nespomenuti prihodi</t>
  </si>
  <si>
    <t>Naplaćena otpisana potraživanja</t>
  </si>
  <si>
    <t>P R I H O D I   U K U P N O</t>
  </si>
  <si>
    <t>R A S H O D I</t>
  </si>
  <si>
    <t>RASHODI ZA ZAPOSLENE</t>
  </si>
  <si>
    <t>Plaće</t>
  </si>
  <si>
    <t>Plaće za zaposlene</t>
  </si>
  <si>
    <t>Ostali rashodi za zaposlene</t>
  </si>
  <si>
    <t>Otpremnine</t>
  </si>
  <si>
    <t>Naknade za bolest, invalidnost i smrtni slučaj</t>
  </si>
  <si>
    <t>Ostali nenavedeni rashodi za zaposlene</t>
  </si>
  <si>
    <t>Doprinosi na plaće</t>
  </si>
  <si>
    <t>zdravstveno osiguranje</t>
  </si>
  <si>
    <t>MATERIJALNI RASHODI</t>
  </si>
  <si>
    <t>Naknade troškova zaposlenima</t>
  </si>
  <si>
    <t>Dnevnice za služ. put u zemlji</t>
  </si>
  <si>
    <t>Dnevnice za služ. put u inozemstvo</t>
  </si>
  <si>
    <t>Nakn.za smještaj na služ.putu u zemlji</t>
  </si>
  <si>
    <t>Nakn.za smještaj na služ.putu u inozemstvu</t>
  </si>
  <si>
    <t>Nakn.za prijevoz na služ.putu u u zemlji</t>
  </si>
  <si>
    <t>Nakn.za prijevoz na služ.putu u u inozemstvu</t>
  </si>
  <si>
    <t>Ostali rashodi za službena putovanja</t>
  </si>
  <si>
    <t>Naknade za prijevoz na posao i s posla</t>
  </si>
  <si>
    <t>Seminari, savjetovanja i simpoziji</t>
  </si>
  <si>
    <t>Tečajevi i stručni ispiti</t>
  </si>
  <si>
    <t>Nakn. troš.članovima u predst.i izvrš.tijelima, povjeren.i sl.</t>
  </si>
  <si>
    <t>Naknade za rad</t>
  </si>
  <si>
    <t>Povjerenstvo za FINANCIJE</t>
  </si>
  <si>
    <t>Povjerenstvo za MEĐUNARODNU SURADNJU</t>
  </si>
  <si>
    <t>Povjerenstvo za PITANJA STRUKE</t>
  </si>
  <si>
    <t>VIJEĆE ZA SURADNJU SA SVEUČILIŠTIMA</t>
  </si>
  <si>
    <t>Povjerenstvo za NADZOR RADA ČLANOVA</t>
  </si>
  <si>
    <t xml:space="preserve">Odbori PODRUČNI </t>
  </si>
  <si>
    <t>Stegovna tijela</t>
  </si>
  <si>
    <t>Naknade za službena putovanja</t>
  </si>
  <si>
    <t>Nakn.za služ.putovanja u zemlji</t>
  </si>
  <si>
    <t>Nakn.za služ.putovanja u inozemstvu</t>
  </si>
  <si>
    <t>Rashodi za materijal i energiju</t>
  </si>
  <si>
    <t>Uredski materijal i ostali materijalni rashodi</t>
  </si>
  <si>
    <t>Uredski materijal - REDOVNI</t>
  </si>
  <si>
    <t>Literatura (knjige, časopisi, ....)</t>
  </si>
  <si>
    <t>Mater.i sredstva za čišćenje i održavan.</t>
  </si>
  <si>
    <t>Ostali materijal za potrebe poslovanja</t>
  </si>
  <si>
    <t>Energija</t>
  </si>
  <si>
    <t>Električna energija</t>
  </si>
  <si>
    <t>Topla voda (Grijanje - toplana)</t>
  </si>
  <si>
    <t>Sitni inventar</t>
  </si>
  <si>
    <t>Ostala oprema</t>
  </si>
  <si>
    <t>Rashodi za usluge</t>
  </si>
  <si>
    <t>Usluge telefona, pošte i prijevoza</t>
  </si>
  <si>
    <t>Usluge MOBITELA (Vip)</t>
  </si>
  <si>
    <t>Poštarina - REDOVNI</t>
  </si>
  <si>
    <t>Usluge prijevoza (rent-a-car, taxi i sl.)</t>
  </si>
  <si>
    <t>Usluge tekućeg i investicijskog održavanja</t>
  </si>
  <si>
    <t>Održav. opreme za umnožav. (fotokopirka)</t>
  </si>
  <si>
    <t>Usluge održavanja samoposlužnih aparata (voda, kava i sl.)</t>
  </si>
  <si>
    <t>Ost.usl.tekućeg i investicijskog održav. (klima, …)</t>
  </si>
  <si>
    <t>Usluge promidžbe i informiranja</t>
  </si>
  <si>
    <t>Elektronski medij</t>
  </si>
  <si>
    <t>Tisak</t>
  </si>
  <si>
    <t>Izložbeni prostor na sajmu</t>
  </si>
  <si>
    <t>Promidžbeni materijal</t>
  </si>
  <si>
    <t>Ostale usluge promidžbe i informiranja</t>
  </si>
  <si>
    <t>Komunalne usluge</t>
  </si>
  <si>
    <t>Deratizacija i dezinsekcija</t>
  </si>
  <si>
    <t xml:space="preserve">Usluge čišćenja, pranja i sl. </t>
  </si>
  <si>
    <t>Ostale usluge - pretplata HRT</t>
  </si>
  <si>
    <t>CHROMOS-zgrada</t>
  </si>
  <si>
    <t>Zakupnine i najamnine</t>
  </si>
  <si>
    <t>Intelektualne i osobne usluge</t>
  </si>
  <si>
    <t>Usluge odvjetnika</t>
  </si>
  <si>
    <t>Usluge javnog bilježnika</t>
  </si>
  <si>
    <t>Studentski servis</t>
  </si>
  <si>
    <t>Računovodstvene usluge</t>
  </si>
  <si>
    <t>Prevoditeljske usluge</t>
  </si>
  <si>
    <t>Ostale intelektualne usluge</t>
  </si>
  <si>
    <t>Računalne usluge</t>
  </si>
  <si>
    <t>Ostale računalne usluge(e-porezna, vanjska pohrana)</t>
  </si>
  <si>
    <t>Ostale usluge</t>
  </si>
  <si>
    <t>Grafička priprema - oblikovanje</t>
  </si>
  <si>
    <t>Usluge tiska (knjige, letci i sl.)</t>
  </si>
  <si>
    <t>Usluge tiska (IMENICI Komore)</t>
  </si>
  <si>
    <t>Film i izrada fotografija</t>
  </si>
  <si>
    <t xml:space="preserve">Ostali nespomenuti rashodi </t>
  </si>
  <si>
    <t>Reprezentacija</t>
  </si>
  <si>
    <t>Reprezentacija (ugostiteljske usluge i sl.)</t>
  </si>
  <si>
    <t>Članarine</t>
  </si>
  <si>
    <t>Članarina HZN</t>
  </si>
  <si>
    <t>Članarina BMC</t>
  </si>
  <si>
    <t>Članarina ECCE</t>
  </si>
  <si>
    <t>Članarina ECEC</t>
  </si>
  <si>
    <t>Članarina WFOI</t>
  </si>
  <si>
    <t>KOTIZACIJE</t>
  </si>
  <si>
    <t>FINANCIJSKI RASHODI</t>
  </si>
  <si>
    <t>Ostali financijski rashodi</t>
  </si>
  <si>
    <t>Bankarske usluge i usluge platnog prometa</t>
  </si>
  <si>
    <t>Bankarske usluge</t>
  </si>
  <si>
    <t>DONACIJE</t>
  </si>
  <si>
    <t>Tekuće donacije</t>
  </si>
  <si>
    <t>Suizdavaštvo časopisa Građevinar</t>
  </si>
  <si>
    <t>Sufinanciranje knjiga - unapređenje struke</t>
  </si>
  <si>
    <t>OSTALI RASHODI</t>
  </si>
  <si>
    <t>Kazne, penali i naknade štete</t>
  </si>
  <si>
    <t>Naknade šteta pravnim i fizičkim osobama</t>
  </si>
  <si>
    <t>Ugov.kazne, sud.troškovi i ost.nakn.štet</t>
  </si>
  <si>
    <t>Ostali nespomenuti rashodi</t>
  </si>
  <si>
    <t>R A S H O D I   U K U P N O</t>
  </si>
  <si>
    <t>HRVATSKA KOMORA INŽENJERA GRAĐEVINARSTVA</t>
  </si>
  <si>
    <t>Plaće za prekovremeni rad</t>
  </si>
  <si>
    <t>Izrada pečata , iskaznica i ploča ureda</t>
  </si>
  <si>
    <t>Naknada za norme</t>
  </si>
  <si>
    <t>IIRS</t>
  </si>
  <si>
    <t xml:space="preserve">Premije obveznog osiguranja </t>
  </si>
  <si>
    <t>IZVRŠENJE</t>
  </si>
  <si>
    <t>% IZVRŠENJA</t>
  </si>
  <si>
    <t>Reprezentacija - Opatija (ugostiteljske usluge i sl.)</t>
  </si>
  <si>
    <t>Plenarna sjednica</t>
  </si>
  <si>
    <t>Troškovi- ekspertize</t>
  </si>
  <si>
    <t xml:space="preserve">Troškovi održ.SKUPŠTNE HKIG </t>
  </si>
  <si>
    <t>KOLOS - STATUETE</t>
  </si>
  <si>
    <t>Centar za mirenje</t>
  </si>
  <si>
    <t xml:space="preserve"> UPRAVNI ODBOR,NADZORNI ODBOR</t>
  </si>
  <si>
    <t>Ostali prihodi</t>
  </si>
  <si>
    <t>Usluge tiska ostalo</t>
  </si>
  <si>
    <t>Autorski ugovori, UG o djelu</t>
  </si>
  <si>
    <t>RASHODI AMORTIZACIJA</t>
  </si>
  <si>
    <t>Povjerenstvo za dodjelu novčane pomoći</t>
  </si>
  <si>
    <t>Povjerenstvo za dodjelu nagrada studentima</t>
  </si>
  <si>
    <t>Neovisna revizija</t>
  </si>
  <si>
    <t>Stipendije studentima</t>
  </si>
  <si>
    <t>Računovodstveno savjetovanje</t>
  </si>
  <si>
    <t>Povjerenstvo za osiguranje</t>
  </si>
  <si>
    <t>Reprezentacija; PO</t>
  </si>
  <si>
    <t>Povjerenstvo za javnu nabavu</t>
  </si>
  <si>
    <t>Povjerenstvo za ZAKONODAV.</t>
  </si>
  <si>
    <t>Pomoć strukovnim udrugama</t>
  </si>
  <si>
    <t>Sabor HSGI</t>
  </si>
  <si>
    <t>Rashodi po odluci UO</t>
  </si>
  <si>
    <t>AKD</t>
  </si>
  <si>
    <t>Korisnička podrška  članova HKIG</t>
  </si>
  <si>
    <t>Čuvanje arhivske građe</t>
  </si>
  <si>
    <t>VIŠAK I MANJAK  PRIHODA NAD RASHODIMA</t>
  </si>
  <si>
    <t>Povjerenstvo za STANDARD USLUGA</t>
  </si>
  <si>
    <t>Pomoć članovima-Pravilnik o nov.pomoći</t>
  </si>
  <si>
    <t>PREMIJE OSIGURANJA</t>
  </si>
  <si>
    <t>Webinar i okrugli stol</t>
  </si>
  <si>
    <t>Prihodi od donacija</t>
  </si>
  <si>
    <t>Povjerenstvo za dodjelu nagrada KOLOS</t>
  </si>
  <si>
    <t>Stručna putovanja po PO</t>
  </si>
  <si>
    <t xml:space="preserve">Usluge dostave </t>
  </si>
  <si>
    <t xml:space="preserve">Održav. INFORMATIČKE OPREME </t>
  </si>
  <si>
    <t xml:space="preserve">Ažuriranje računalnih programa </t>
  </si>
  <si>
    <t xml:space="preserve">Ažuriranja WEB stranice  </t>
  </si>
  <si>
    <t xml:space="preserve"> </t>
  </si>
  <si>
    <t>Ostale zakupnine i najamnine (Područni odbori)</t>
  </si>
  <si>
    <t>Smjernice ,monografija</t>
  </si>
  <si>
    <t>Odbor za priznavanje stranih kvalifikacija</t>
  </si>
  <si>
    <t>REBALANS PRIHODI OD ČLANARINA I UPISNINA</t>
  </si>
  <si>
    <t>REBALANS PRIHODI OD IMOVINE</t>
  </si>
  <si>
    <t xml:space="preserve"> RASHODI ZA ZAPOSLENE</t>
  </si>
  <si>
    <t>PLAN  421</t>
  </si>
  <si>
    <t>PLAN  MATERIJALNI RASHODI</t>
  </si>
  <si>
    <t>PLAN FINANCIJSKI RASHODI</t>
  </si>
  <si>
    <t>Forum/CroCEE/vode</t>
  </si>
  <si>
    <t>Radna skupina za BIM</t>
  </si>
  <si>
    <t>Radna skupina za odnose s javnošću/e stranicu</t>
  </si>
  <si>
    <t>PLAN 2024</t>
  </si>
  <si>
    <t>Povjerenstvoza izradu smjer.i priru.</t>
  </si>
  <si>
    <t>Povjerenstvo za revidente</t>
  </si>
  <si>
    <t>Radna skupina za indek.cijena za usluge</t>
  </si>
  <si>
    <t>Usluge telefona  (OPTIKA - Iskon,DATABOX)</t>
  </si>
  <si>
    <t>UKUPNO 422</t>
  </si>
  <si>
    <t>UKUPNO 424</t>
  </si>
  <si>
    <t>UKUPNO  425</t>
  </si>
  <si>
    <t>UKUPNO  429</t>
  </si>
  <si>
    <t>REBALANS</t>
  </si>
  <si>
    <t>Komunalna. Naknada, Iznošenje i odvoz smeća</t>
  </si>
  <si>
    <t>troškovi 16.10.2024. prih.15.10.2024</t>
  </si>
  <si>
    <t>Rebalans Plana prihoda i rashoda za 2024. godinu</t>
  </si>
  <si>
    <t xml:space="preserve"> DONACIJE</t>
  </si>
  <si>
    <t>PLAN  2024</t>
  </si>
  <si>
    <t>Sredstva od nagodbi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</si>
</sst>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n_-;\-* #,##0.00\ _k_n_-;_-* &quot;-&quot;??\ _k_n_-;_-@_-"/>
  </numFmts>
  <fonts count="24" x14ac:knownFonts="1">
    <font>
      <sz val="10"/>
      <name val="Arial"/>
      <charset val="238"/>
    </font>
    <font>
      <sz val="10"/>
      <name val="Arial"/>
      <family val="2"/>
      <charset val="238"/>
    </font>
    <font>
      <b/>
      <sz val="12"/>
      <name val="Tahoma"/>
      <family val="2"/>
      <charset val="238"/>
    </font>
    <font>
      <sz val="8"/>
      <name val="Arial"/>
      <family val="2"/>
      <charset val="238"/>
    </font>
    <font>
      <sz val="12"/>
      <name val="Tahoma"/>
      <family val="2"/>
      <charset val="238"/>
    </font>
    <font>
      <sz val="10"/>
      <name val="Arial"/>
      <family val="2"/>
      <charset val="238"/>
    </font>
    <font>
      <sz val="12"/>
      <name val="Verdana"/>
      <family val="2"/>
    </font>
    <font>
      <b/>
      <sz val="12"/>
      <name val="Verdana"/>
      <family val="2"/>
    </font>
    <font>
      <i/>
      <sz val="12"/>
      <name val="Verdana"/>
      <family val="2"/>
    </font>
    <font>
      <sz val="12"/>
      <color rgb="FFFF0000"/>
      <name val="Verdana"/>
      <family val="2"/>
    </font>
    <font>
      <b/>
      <sz val="12"/>
      <color theme="0"/>
      <name val="Verdana"/>
      <family val="2"/>
    </font>
    <font>
      <sz val="12"/>
      <color indexed="17"/>
      <name val="Verdana"/>
      <family val="2"/>
    </font>
    <font>
      <b/>
      <sz val="12"/>
      <color indexed="10"/>
      <name val="Verdana"/>
      <family val="2"/>
    </font>
    <font>
      <b/>
      <sz val="12"/>
      <color rgb="FF00B050"/>
      <name val="Verdana"/>
      <family val="2"/>
    </font>
    <font>
      <sz val="16"/>
      <name val="Tahoma"/>
      <family val="2"/>
      <charset val="238"/>
    </font>
    <font>
      <sz val="12"/>
      <color rgb="FFFF0000"/>
      <name val="Tahoma"/>
      <family val="2"/>
      <charset val="238"/>
    </font>
    <font>
      <b/>
      <sz val="12"/>
      <color rgb="FFFF0000"/>
      <name val="Verdana"/>
      <family val="2"/>
    </font>
    <font>
      <sz val="12"/>
      <color rgb="FF0070C0"/>
      <name val="Verdana"/>
      <family val="2"/>
    </font>
    <font>
      <sz val="12"/>
      <color rgb="FF0070C0"/>
      <name val="Tahoma"/>
      <family val="2"/>
      <charset val="238"/>
    </font>
    <font>
      <b/>
      <sz val="12"/>
      <color rgb="FF0070C0"/>
      <name val="Verdana"/>
      <family val="2"/>
    </font>
    <font>
      <sz val="12"/>
      <color rgb="FF0070C0"/>
      <name val="Verdana"/>
      <family val="2"/>
      <charset val="238"/>
    </font>
    <font>
      <b/>
      <sz val="12"/>
      <color rgb="FF0070C0"/>
      <name val="Tahoma"/>
      <family val="2"/>
    </font>
    <font>
      <b/>
      <sz val="12"/>
      <color rgb="FFFF0000"/>
      <name val="Tahoma"/>
      <family val="2"/>
    </font>
    <font>
      <sz val="12"/>
      <color theme="1"/>
      <name val="Verdana"/>
      <family val="2"/>
    </font>
  </fonts>
  <fills count="10">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patternFill>
    </fill>
    <fill>
      <patternFill patternType="solid">
        <fgColor rgb="FFFFFF00"/>
        <bgColor indexed="64"/>
      </patternFill>
    </fill>
    <fill>
      <patternFill patternType="solid">
        <fgColor theme="0" tint="-0.14999847407452621"/>
        <bgColor indexed="64"/>
      </patternFill>
    </fill>
  </fills>
  <borders count="99">
    <border>
      <left/>
      <right/>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double">
        <color indexed="64"/>
      </top>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bottom style="medium">
        <color indexed="64"/>
      </bottom>
      <diagonal/>
    </border>
    <border>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top style="double">
        <color indexed="64"/>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right/>
      <top style="thick">
        <color indexed="64"/>
      </top>
      <bottom style="thick">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ck">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thick">
        <color indexed="64"/>
      </top>
      <bottom/>
      <diagonal/>
    </border>
    <border>
      <left/>
      <right/>
      <top style="thin">
        <color indexed="64"/>
      </top>
      <bottom style="thick">
        <color indexed="64"/>
      </bottom>
      <diagonal/>
    </border>
    <border>
      <left/>
      <right/>
      <top style="thick">
        <color indexed="64"/>
      </top>
      <bottom/>
      <diagonal/>
    </border>
    <border>
      <left/>
      <right/>
      <top style="medium">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medium">
        <color indexed="64"/>
      </top>
      <bottom style="thin">
        <color indexed="64"/>
      </bottom>
      <diagonal/>
    </border>
    <border>
      <left style="thin">
        <color indexed="64"/>
      </left>
      <right style="medium">
        <color indexed="64"/>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double">
        <color indexed="64"/>
      </top>
      <bottom style="double">
        <color indexed="64"/>
      </bottom>
      <diagonal/>
    </border>
    <border>
      <left/>
      <right/>
      <top/>
      <bottom style="double">
        <color indexed="64"/>
      </bottom>
      <diagonal/>
    </border>
    <border>
      <left style="medium">
        <color indexed="64"/>
      </left>
      <right style="medium">
        <color indexed="64"/>
      </right>
      <top style="thick">
        <color indexed="64"/>
      </top>
      <bottom style="medium">
        <color indexed="64"/>
      </bottom>
      <diagonal/>
    </border>
    <border>
      <left style="medium">
        <color indexed="64"/>
      </left>
      <right style="thin">
        <color indexed="64"/>
      </right>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thick">
        <color indexed="64"/>
      </top>
      <bottom/>
      <diagonal/>
    </border>
    <border>
      <left style="medium">
        <color indexed="64"/>
      </left>
      <right style="medium">
        <color indexed="64"/>
      </right>
      <top style="double">
        <color indexed="64"/>
      </top>
      <bottom style="medium">
        <color indexed="64"/>
      </bottom>
      <diagonal/>
    </border>
    <border>
      <left style="medium">
        <color indexed="64"/>
      </left>
      <right/>
      <top style="thin">
        <color indexed="64"/>
      </top>
      <bottom style="thick">
        <color indexed="64"/>
      </bottom>
      <diagonal/>
    </border>
    <border>
      <left/>
      <right style="thin">
        <color rgb="FFB2B2B2"/>
      </right>
      <top style="medium">
        <color indexed="64"/>
      </top>
      <bottom style="medium">
        <color indexed="64"/>
      </bottom>
      <diagonal/>
    </border>
    <border>
      <left style="thin">
        <color rgb="FFB2B2B2"/>
      </left>
      <right style="thin">
        <color rgb="FFB2B2B2"/>
      </right>
      <top style="medium">
        <color indexed="64"/>
      </top>
      <bottom style="medium">
        <color indexed="64"/>
      </bottom>
      <diagonal/>
    </border>
    <border>
      <left style="thin">
        <color rgb="FFB2B2B2"/>
      </left>
      <right style="medium">
        <color indexed="64"/>
      </right>
      <top style="medium">
        <color indexed="64"/>
      </top>
      <bottom style="medium">
        <color indexed="64"/>
      </bottom>
      <diagonal/>
    </border>
    <border>
      <left/>
      <right/>
      <top style="thick">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top style="medium">
        <color indexed="64"/>
      </top>
      <bottom/>
      <diagonal/>
    </border>
    <border>
      <left style="medium">
        <color indexed="64"/>
      </left>
      <right/>
      <top style="double">
        <color indexed="64"/>
      </top>
      <bottom style="medium">
        <color indexed="64"/>
      </bottom>
      <diagonal/>
    </border>
  </borders>
  <cellStyleXfs count="3">
    <xf numFmtId="0" fontId="0" fillId="0" borderId="0"/>
    <xf numFmtId="164" fontId="1" fillId="0" borderId="0" applyFont="0" applyFill="0" applyBorder="0" applyAlignment="0" applyProtection="0"/>
    <xf numFmtId="0" fontId="5" fillId="7" borderId="79" applyNumberFormat="0" applyFont="0" applyAlignment="0" applyProtection="0"/>
  </cellStyleXfs>
  <cellXfs count="464">
    <xf numFmtId="0" fontId="0" fillId="0" borderId="0" xfId="0"/>
    <xf numFmtId="0" fontId="2" fillId="2" borderId="0" xfId="0" applyFont="1" applyFill="1"/>
    <xf numFmtId="0" fontId="2" fillId="0" borderId="0" xfId="0" applyFont="1"/>
    <xf numFmtId="0" fontId="4" fillId="0" borderId="0" xfId="0" applyFont="1"/>
    <xf numFmtId="0" fontId="4" fillId="2" borderId="0" xfId="0" applyFont="1" applyFill="1"/>
    <xf numFmtId="4" fontId="2" fillId="0" borderId="0" xfId="0" applyNumberFormat="1" applyFont="1" applyAlignment="1">
      <alignment horizontal="right"/>
    </xf>
    <xf numFmtId="0" fontId="2" fillId="0" borderId="0" xfId="0" applyFont="1" applyAlignment="1">
      <alignment horizontal="left"/>
    </xf>
    <xf numFmtId="0" fontId="4" fillId="0" borderId="0" xfId="0" applyFont="1" applyAlignment="1">
      <alignment horizontal="left"/>
    </xf>
    <xf numFmtId="4" fontId="4" fillId="0" borderId="0" xfId="0" applyNumberFormat="1" applyFont="1"/>
    <xf numFmtId="4" fontId="2" fillId="2" borderId="0" xfId="0" applyNumberFormat="1" applyFont="1" applyFill="1" applyAlignment="1">
      <alignment horizontal="right"/>
    </xf>
    <xf numFmtId="49" fontId="2" fillId="2" borderId="0" xfId="0" applyNumberFormat="1" applyFont="1" applyFill="1" applyAlignment="1">
      <alignment horizontal="left"/>
    </xf>
    <xf numFmtId="0" fontId="2" fillId="5" borderId="0" xfId="0" applyFont="1" applyFill="1" applyAlignment="1">
      <alignment horizontal="left"/>
    </xf>
    <xf numFmtId="4" fontId="2" fillId="5" borderId="0" xfId="1" applyNumberFormat="1" applyFont="1" applyFill="1" applyBorder="1"/>
    <xf numFmtId="0" fontId="2" fillId="5" borderId="69" xfId="0" applyFont="1" applyFill="1" applyBorder="1" applyAlignment="1">
      <alignment horizontal="left"/>
    </xf>
    <xf numFmtId="4" fontId="2" fillId="5" borderId="0" xfId="0" applyNumberFormat="1" applyFont="1" applyFill="1"/>
    <xf numFmtId="4" fontId="4" fillId="5" borderId="0" xfId="1" applyNumberFormat="1" applyFont="1" applyFill="1" applyBorder="1"/>
    <xf numFmtId="4" fontId="4" fillId="5" borderId="0" xfId="0" applyNumberFormat="1" applyFont="1" applyFill="1" applyAlignment="1">
      <alignment horizontal="right"/>
    </xf>
    <xf numFmtId="4" fontId="4" fillId="5" borderId="0" xfId="0" applyNumberFormat="1" applyFont="1" applyFill="1"/>
    <xf numFmtId="4" fontId="2" fillId="2" borderId="0" xfId="0" applyNumberFormat="1" applyFont="1" applyFill="1"/>
    <xf numFmtId="4" fontId="4" fillId="0" borderId="0" xfId="0" applyNumberFormat="1" applyFont="1" applyAlignment="1">
      <alignment horizontal="center"/>
    </xf>
    <xf numFmtId="0" fontId="6" fillId="0" borderId="0" xfId="0" applyFont="1"/>
    <xf numFmtId="0" fontId="6" fillId="0" borderId="0" xfId="0" applyFont="1" applyAlignment="1">
      <alignment horizontal="left"/>
    </xf>
    <xf numFmtId="0" fontId="7" fillId="0" borderId="0" xfId="0" applyFont="1"/>
    <xf numFmtId="4" fontId="7" fillId="0" borderId="0" xfId="0" applyNumberFormat="1" applyFont="1"/>
    <xf numFmtId="0" fontId="7" fillId="6" borderId="1" xfId="0" applyFont="1" applyFill="1" applyBorder="1" applyAlignment="1">
      <alignment horizontal="center" wrapText="1"/>
    </xf>
    <xf numFmtId="0" fontId="7" fillId="6" borderId="2" xfId="0" applyFont="1" applyFill="1" applyBorder="1" applyAlignment="1">
      <alignment horizontal="center"/>
    </xf>
    <xf numFmtId="0" fontId="7" fillId="6" borderId="3" xfId="0" applyFont="1" applyFill="1" applyBorder="1" applyAlignment="1">
      <alignment horizontal="center"/>
    </xf>
    <xf numFmtId="4" fontId="7" fillId="6" borderId="52" xfId="0" applyNumberFormat="1" applyFont="1" applyFill="1" applyBorder="1" applyAlignment="1">
      <alignment wrapText="1"/>
    </xf>
    <xf numFmtId="4" fontId="7" fillId="6" borderId="43" xfId="0" applyNumberFormat="1" applyFont="1" applyFill="1" applyBorder="1"/>
    <xf numFmtId="4" fontId="7" fillId="6" borderId="2" xfId="0" applyNumberFormat="1" applyFont="1" applyFill="1" applyBorder="1" applyAlignment="1">
      <alignment wrapText="1"/>
    </xf>
    <xf numFmtId="0" fontId="6" fillId="0" borderId="31" xfId="0" applyFont="1" applyBorder="1" applyAlignment="1">
      <alignment horizontal="left"/>
    </xf>
    <xf numFmtId="4" fontId="6" fillId="0" borderId="58" xfId="0" applyNumberFormat="1" applyFont="1" applyBorder="1"/>
    <xf numFmtId="4" fontId="6" fillId="0" borderId="18" xfId="0" applyNumberFormat="1" applyFont="1" applyBorder="1"/>
    <xf numFmtId="0" fontId="7" fillId="0" borderId="23" xfId="0" applyFont="1" applyBorder="1" applyAlignment="1">
      <alignment horizontal="left"/>
    </xf>
    <xf numFmtId="4" fontId="6" fillId="0" borderId="54" xfId="0" applyNumberFormat="1" applyFont="1" applyBorder="1"/>
    <xf numFmtId="4" fontId="6" fillId="0" borderId="53" xfId="0" applyNumberFormat="1" applyFont="1" applyBorder="1"/>
    <xf numFmtId="4" fontId="7" fillId="0" borderId="18" xfId="0" applyNumberFormat="1" applyFont="1" applyBorder="1"/>
    <xf numFmtId="0" fontId="6" fillId="0" borderId="5" xfId="0" applyFont="1" applyBorder="1" applyAlignment="1">
      <alignment horizontal="left"/>
    </xf>
    <xf numFmtId="0" fontId="6" fillId="0" borderId="6" xfId="0" applyFont="1" applyBorder="1"/>
    <xf numFmtId="0" fontId="6" fillId="0" borderId="7" xfId="0" applyFont="1" applyBorder="1"/>
    <xf numFmtId="4" fontId="6" fillId="0" borderId="63" xfId="1" applyNumberFormat="1" applyFont="1" applyFill="1" applyBorder="1"/>
    <xf numFmtId="4" fontId="6" fillId="0" borderId="27" xfId="1" applyNumberFormat="1" applyFont="1" applyFill="1" applyBorder="1"/>
    <xf numFmtId="0" fontId="7" fillId="4" borderId="33" xfId="0" applyFont="1" applyFill="1" applyBorder="1" applyAlignment="1">
      <alignment horizontal="left"/>
    </xf>
    <xf numFmtId="0" fontId="7" fillId="4" borderId="38" xfId="0" applyFont="1" applyFill="1" applyBorder="1"/>
    <xf numFmtId="0" fontId="7" fillId="4" borderId="34" xfId="0" applyFont="1" applyFill="1" applyBorder="1"/>
    <xf numFmtId="0" fontId="7" fillId="4" borderId="35" xfId="0" applyFont="1" applyFill="1" applyBorder="1"/>
    <xf numFmtId="4" fontId="7" fillId="4" borderId="46" xfId="0" applyNumberFormat="1" applyFont="1" applyFill="1" applyBorder="1" applyAlignment="1">
      <alignment horizontal="right"/>
    </xf>
    <xf numFmtId="4" fontId="7" fillId="4" borderId="27" xfId="1" applyNumberFormat="1" applyFont="1" applyFill="1" applyBorder="1"/>
    <xf numFmtId="0" fontId="7" fillId="0" borderId="4" xfId="0" applyFont="1" applyBorder="1" applyAlignment="1">
      <alignment horizontal="left"/>
    </xf>
    <xf numFmtId="4" fontId="7" fillId="0" borderId="9" xfId="0" applyNumberFormat="1" applyFont="1" applyBorder="1" applyAlignment="1">
      <alignment horizontal="right"/>
    </xf>
    <xf numFmtId="4" fontId="7" fillId="0" borderId="9" xfId="1" applyNumberFormat="1" applyFont="1" applyFill="1" applyBorder="1"/>
    <xf numFmtId="4" fontId="7" fillId="0" borderId="10" xfId="0" applyNumberFormat="1" applyFont="1" applyBorder="1" applyAlignment="1">
      <alignment horizontal="right"/>
    </xf>
    <xf numFmtId="4" fontId="7" fillId="0" borderId="10" xfId="1" applyNumberFormat="1" applyFont="1" applyFill="1" applyBorder="1"/>
    <xf numFmtId="0" fontId="7" fillId="0" borderId="5" xfId="0" applyFont="1" applyBorder="1" applyAlignment="1">
      <alignment horizontal="left"/>
    </xf>
    <xf numFmtId="0" fontId="7" fillId="0" borderId="6" xfId="0" applyFont="1" applyBorder="1"/>
    <xf numFmtId="0" fontId="7" fillId="0" borderId="27" xfId="0" applyFont="1" applyBorder="1"/>
    <xf numFmtId="4" fontId="6" fillId="0" borderId="8" xfId="0" applyNumberFormat="1" applyFont="1" applyBorder="1" applyAlignment="1">
      <alignment horizontal="right"/>
    </xf>
    <xf numFmtId="4" fontId="6" fillId="0" borderId="27" xfId="0" applyNumberFormat="1" applyFont="1" applyBorder="1" applyAlignment="1">
      <alignment horizontal="right"/>
    </xf>
    <xf numFmtId="4" fontId="7" fillId="0" borderId="27" xfId="1" applyNumberFormat="1" applyFont="1" applyFill="1" applyBorder="1"/>
    <xf numFmtId="0" fontId="6" fillId="0" borderId="11" xfId="0" applyFont="1" applyBorder="1"/>
    <xf numFmtId="0" fontId="6" fillId="0" borderId="27" xfId="0" applyFont="1" applyBorder="1"/>
    <xf numFmtId="4" fontId="6" fillId="0" borderId="8" xfId="1" applyNumberFormat="1" applyFont="1" applyFill="1" applyBorder="1"/>
    <xf numFmtId="4" fontId="7" fillId="0" borderId="8" xfId="0" applyNumberFormat="1" applyFont="1" applyBorder="1" applyAlignment="1">
      <alignment horizontal="right"/>
    </xf>
    <xf numFmtId="4" fontId="7" fillId="0" borderId="27" xfId="0" applyNumberFormat="1" applyFont="1" applyBorder="1" applyAlignment="1">
      <alignment horizontal="right"/>
    </xf>
    <xf numFmtId="0" fontId="7" fillId="4" borderId="73" xfId="0" applyFont="1" applyFill="1" applyBorder="1"/>
    <xf numFmtId="4" fontId="7" fillId="4" borderId="46" xfId="1" applyNumberFormat="1" applyFont="1" applyFill="1" applyBorder="1"/>
    <xf numFmtId="4" fontId="7" fillId="4" borderId="73" xfId="1" applyNumberFormat="1" applyFont="1" applyFill="1" applyBorder="1"/>
    <xf numFmtId="0" fontId="7" fillId="0" borderId="26" xfId="0" applyFont="1" applyBorder="1"/>
    <xf numFmtId="0" fontId="7" fillId="0" borderId="9" xfId="0" applyFont="1" applyBorder="1"/>
    <xf numFmtId="4" fontId="7" fillId="0" borderId="44" xfId="0" applyNumberFormat="1" applyFont="1" applyBorder="1" applyAlignment="1">
      <alignment horizontal="right"/>
    </xf>
    <xf numFmtId="0" fontId="7" fillId="0" borderId="12" xfId="0" applyFont="1" applyBorder="1" applyAlignment="1">
      <alignment horizontal="left"/>
    </xf>
    <xf numFmtId="0" fontId="7" fillId="0" borderId="18" xfId="0" applyFont="1" applyBorder="1"/>
    <xf numFmtId="4" fontId="7" fillId="0" borderId="8" xfId="1" applyNumberFormat="1" applyFont="1" applyFill="1" applyBorder="1"/>
    <xf numFmtId="0" fontId="6" fillId="0" borderId="14" xfId="0" applyFont="1" applyBorder="1" applyAlignment="1">
      <alignment horizontal="left"/>
    </xf>
    <xf numFmtId="0" fontId="6" fillId="0" borderId="15" xfId="0" applyFont="1" applyBorder="1"/>
    <xf numFmtId="0" fontId="7" fillId="0" borderId="15" xfId="0" applyFont="1" applyBorder="1"/>
    <xf numFmtId="4" fontId="7" fillId="0" borderId="63" xfId="0" applyNumberFormat="1" applyFont="1" applyBorder="1" applyAlignment="1">
      <alignment horizontal="right"/>
    </xf>
    <xf numFmtId="0" fontId="7" fillId="0" borderId="7" xfId="0" applyFont="1" applyBorder="1"/>
    <xf numFmtId="4" fontId="7" fillId="0" borderId="53" xfId="1" applyNumberFormat="1" applyFont="1" applyFill="1" applyBorder="1"/>
    <xf numFmtId="4" fontId="6" fillId="0" borderId="63" xfId="0" applyNumberFormat="1" applyFont="1" applyBorder="1" applyAlignment="1">
      <alignment horizontal="right"/>
    </xf>
    <xf numFmtId="0" fontId="7" fillId="4" borderId="36" xfId="0" applyFont="1" applyFill="1" applyBorder="1" applyAlignment="1">
      <alignment horizontal="left"/>
    </xf>
    <xf numFmtId="0" fontId="7" fillId="4" borderId="42" xfId="0" applyFont="1" applyFill="1" applyBorder="1"/>
    <xf numFmtId="0" fontId="7" fillId="4" borderId="25" xfId="0" applyFont="1" applyFill="1" applyBorder="1"/>
    <xf numFmtId="0" fontId="7" fillId="4" borderId="37" xfId="0" applyFont="1" applyFill="1" applyBorder="1"/>
    <xf numFmtId="4" fontId="7" fillId="4" borderId="65" xfId="1" applyNumberFormat="1" applyFont="1" applyFill="1" applyBorder="1"/>
    <xf numFmtId="4" fontId="7" fillId="4" borderId="71" xfId="1" applyNumberFormat="1" applyFont="1" applyFill="1" applyBorder="1"/>
    <xf numFmtId="0" fontId="7" fillId="4" borderId="48" xfId="0" applyFont="1" applyFill="1" applyBorder="1" applyAlignment="1">
      <alignment horizontal="left"/>
    </xf>
    <xf numFmtId="0" fontId="7" fillId="4" borderId="49" xfId="0" applyFont="1" applyFill="1" applyBorder="1"/>
    <xf numFmtId="0" fontId="7" fillId="4" borderId="50" xfId="0" applyFont="1" applyFill="1" applyBorder="1"/>
    <xf numFmtId="0" fontId="7" fillId="4" borderId="45" xfId="0" applyFont="1" applyFill="1" applyBorder="1"/>
    <xf numFmtId="0" fontId="7" fillId="4" borderId="51" xfId="0" applyFont="1" applyFill="1" applyBorder="1"/>
    <xf numFmtId="4" fontId="7" fillId="4" borderId="75" xfId="1" applyNumberFormat="1" applyFont="1" applyFill="1" applyBorder="1"/>
    <xf numFmtId="4" fontId="7" fillId="4" borderId="76" xfId="1" applyNumberFormat="1" applyFont="1" applyFill="1" applyBorder="1"/>
    <xf numFmtId="4" fontId="7" fillId="4" borderId="18" xfId="1" applyNumberFormat="1" applyFont="1" applyFill="1" applyBorder="1"/>
    <xf numFmtId="0" fontId="7" fillId="0" borderId="66" xfId="0" applyFont="1" applyBorder="1" applyAlignment="1">
      <alignment horizontal="left"/>
    </xf>
    <xf numFmtId="4" fontId="7" fillId="0" borderId="68" xfId="0" applyNumberFormat="1" applyFont="1" applyBorder="1" applyAlignment="1">
      <alignment horizontal="right"/>
    </xf>
    <xf numFmtId="4" fontId="7" fillId="0" borderId="68" xfId="0" applyNumberFormat="1" applyFont="1" applyBorder="1"/>
    <xf numFmtId="4" fontId="7" fillId="0" borderId="68" xfId="1" applyNumberFormat="1" applyFont="1" applyFill="1" applyBorder="1"/>
    <xf numFmtId="0" fontId="7" fillId="2" borderId="4" xfId="0" applyFont="1" applyFill="1" applyBorder="1" applyAlignment="1">
      <alignment horizontal="left"/>
    </xf>
    <xf numFmtId="0" fontId="7" fillId="2" borderId="0" xfId="0" applyFont="1" applyFill="1"/>
    <xf numFmtId="0" fontId="6" fillId="2" borderId="0" xfId="0" applyFont="1" applyFill="1"/>
    <xf numFmtId="4" fontId="6" fillId="2" borderId="0" xfId="0" applyNumberFormat="1" applyFont="1" applyFill="1" applyAlignment="1">
      <alignment horizontal="right"/>
    </xf>
    <xf numFmtId="4" fontId="6" fillId="2" borderId="0" xfId="0" applyNumberFormat="1" applyFont="1" applyFill="1"/>
    <xf numFmtId="4" fontId="7" fillId="0" borderId="0" xfId="1" applyNumberFormat="1" applyFont="1" applyFill="1" applyBorder="1"/>
    <xf numFmtId="4" fontId="7" fillId="2" borderId="0" xfId="0" applyNumberFormat="1" applyFont="1" applyFill="1" applyAlignment="1">
      <alignment horizontal="right"/>
    </xf>
    <xf numFmtId="4" fontId="7" fillId="2" borderId="0" xfId="0" applyNumberFormat="1" applyFont="1" applyFill="1"/>
    <xf numFmtId="0" fontId="7" fillId="2" borderId="1" xfId="0" applyFont="1" applyFill="1" applyBorder="1" applyAlignment="1">
      <alignment horizontal="left"/>
    </xf>
    <xf numFmtId="0" fontId="7" fillId="2" borderId="39" xfId="0" applyFont="1" applyFill="1" applyBorder="1"/>
    <xf numFmtId="0" fontId="6" fillId="2" borderId="2" xfId="0" applyFont="1" applyFill="1" applyBorder="1"/>
    <xf numFmtId="0" fontId="6" fillId="2" borderId="43" xfId="0" applyFont="1" applyFill="1" applyBorder="1"/>
    <xf numFmtId="4" fontId="7" fillId="5" borderId="52" xfId="1" applyNumberFormat="1" applyFont="1" applyFill="1" applyBorder="1"/>
    <xf numFmtId="4" fontId="7" fillId="0" borderId="52" xfId="1" applyNumberFormat="1" applyFont="1" applyFill="1" applyBorder="1"/>
    <xf numFmtId="0" fontId="6" fillId="0" borderId="16" xfId="0" applyFont="1" applyBorder="1" applyAlignment="1">
      <alignment horizontal="left"/>
    </xf>
    <xf numFmtId="0" fontId="6" fillId="0" borderId="17" xfId="0" applyFont="1" applyBorder="1"/>
    <xf numFmtId="4" fontId="6" fillId="5" borderId="53" xfId="0" applyNumberFormat="1" applyFont="1" applyFill="1" applyBorder="1" applyAlignment="1">
      <alignment horizontal="right"/>
    </xf>
    <xf numFmtId="4" fontId="6" fillId="0" borderId="10" xfId="1" applyNumberFormat="1" applyFont="1" applyFill="1" applyBorder="1"/>
    <xf numFmtId="4" fontId="6" fillId="0" borderId="10" xfId="0" applyNumberFormat="1" applyFont="1" applyBorder="1" applyAlignment="1">
      <alignment horizontal="right"/>
    </xf>
    <xf numFmtId="4" fontId="7" fillId="5" borderId="54" xfId="0" applyNumberFormat="1" applyFont="1" applyFill="1" applyBorder="1" applyAlignment="1">
      <alignment horizontal="right"/>
    </xf>
    <xf numFmtId="4" fontId="7" fillId="0" borderId="18" xfId="0" applyNumberFormat="1" applyFont="1" applyBorder="1" applyAlignment="1">
      <alignment horizontal="right"/>
    </xf>
    <xf numFmtId="0" fontId="7" fillId="2" borderId="5" xfId="0" applyFont="1" applyFill="1" applyBorder="1" applyAlignment="1">
      <alignment horizontal="left"/>
    </xf>
    <xf numFmtId="0" fontId="7" fillId="2" borderId="6" xfId="0" applyFont="1" applyFill="1" applyBorder="1"/>
    <xf numFmtId="4" fontId="7" fillId="5" borderId="63" xfId="0" applyNumberFormat="1" applyFont="1" applyFill="1" applyBorder="1" applyAlignment="1">
      <alignment horizontal="right"/>
    </xf>
    <xf numFmtId="0" fontId="6" fillId="0" borderId="12" xfId="0" applyFont="1" applyBorder="1" applyAlignment="1">
      <alignment horizontal="left"/>
    </xf>
    <xf numFmtId="4" fontId="6" fillId="5" borderId="63" xfId="0" applyNumberFormat="1" applyFont="1" applyFill="1" applyBorder="1" applyAlignment="1">
      <alignment horizontal="right"/>
    </xf>
    <xf numFmtId="0" fontId="7" fillId="0" borderId="14" xfId="0" applyFont="1" applyBorder="1" applyAlignment="1">
      <alignment horizontal="left"/>
    </xf>
    <xf numFmtId="4" fontId="7" fillId="5" borderId="53" xfId="0" applyNumberFormat="1" applyFont="1" applyFill="1" applyBorder="1" applyAlignment="1">
      <alignment horizontal="right"/>
    </xf>
    <xf numFmtId="0" fontId="6" fillId="0" borderId="24" xfId="0" applyFont="1" applyBorder="1" applyAlignment="1">
      <alignment horizontal="left"/>
    </xf>
    <xf numFmtId="0" fontId="6" fillId="0" borderId="42" xfId="0" applyFont="1" applyBorder="1"/>
    <xf numFmtId="0" fontId="6" fillId="0" borderId="25" xfId="0" applyFont="1" applyBorder="1"/>
    <xf numFmtId="0" fontId="6" fillId="0" borderId="65" xfId="0" applyFont="1" applyBorder="1"/>
    <xf numFmtId="4" fontId="6" fillId="5" borderId="59" xfId="0" applyNumberFormat="1" applyFont="1" applyFill="1" applyBorder="1" applyAlignment="1">
      <alignment horizontal="right"/>
    </xf>
    <xf numFmtId="4" fontId="6" fillId="0" borderId="65" xfId="0" applyNumberFormat="1" applyFont="1" applyBorder="1" applyAlignment="1">
      <alignment horizontal="right"/>
    </xf>
    <xf numFmtId="4" fontId="6" fillId="0" borderId="65" xfId="1" applyNumberFormat="1" applyFont="1" applyFill="1" applyBorder="1"/>
    <xf numFmtId="0" fontId="7" fillId="3" borderId="1" xfId="0" applyFont="1" applyFill="1" applyBorder="1" applyAlignment="1">
      <alignment horizontal="left"/>
    </xf>
    <xf numFmtId="0" fontId="7" fillId="3" borderId="39" xfId="0" applyFont="1" applyFill="1" applyBorder="1"/>
    <xf numFmtId="0" fontId="7" fillId="3" borderId="2" xfId="0" applyFont="1" applyFill="1" applyBorder="1"/>
    <xf numFmtId="4" fontId="7" fillId="3" borderId="72" xfId="1" applyNumberFormat="1" applyFont="1" applyFill="1" applyBorder="1"/>
    <xf numFmtId="4" fontId="7" fillId="3" borderId="52" xfId="1" applyNumberFormat="1" applyFont="1" applyFill="1" applyBorder="1"/>
    <xf numFmtId="4" fontId="7" fillId="3" borderId="43" xfId="1" applyNumberFormat="1" applyFont="1" applyFill="1" applyBorder="1"/>
    <xf numFmtId="0" fontId="7" fillId="0" borderId="30" xfId="0" applyFont="1" applyBorder="1" applyAlignment="1">
      <alignment horizontal="left"/>
    </xf>
    <xf numFmtId="0" fontId="7" fillId="0" borderId="21" xfId="0" applyFont="1" applyBorder="1"/>
    <xf numFmtId="4" fontId="7" fillId="0" borderId="21" xfId="1" applyNumberFormat="1" applyFont="1" applyFill="1" applyBorder="1"/>
    <xf numFmtId="4" fontId="6" fillId="0" borderId="57" xfId="1" applyNumberFormat="1" applyFont="1" applyFill="1" applyBorder="1"/>
    <xf numFmtId="0" fontId="7" fillId="2" borderId="14" xfId="0" applyFont="1" applyFill="1" applyBorder="1" applyAlignment="1">
      <alignment horizontal="left"/>
    </xf>
    <xf numFmtId="0" fontId="7" fillId="2" borderId="15" xfId="0" applyFont="1" applyFill="1" applyBorder="1"/>
    <xf numFmtId="0" fontId="7" fillId="2" borderId="74" xfId="0" applyFont="1" applyFill="1" applyBorder="1"/>
    <xf numFmtId="4" fontId="7" fillId="2" borderId="60" xfId="0" applyNumberFormat="1" applyFont="1" applyFill="1" applyBorder="1" applyAlignment="1">
      <alignment horizontal="right"/>
    </xf>
    <xf numFmtId="4" fontId="7" fillId="2" borderId="60" xfId="0" applyNumberFormat="1" applyFont="1" applyFill="1" applyBorder="1"/>
    <xf numFmtId="0" fontId="7" fillId="2" borderId="16" xfId="0" applyFont="1" applyFill="1" applyBorder="1" applyAlignment="1">
      <alignment horizontal="left"/>
    </xf>
    <xf numFmtId="0" fontId="7" fillId="2" borderId="11" xfId="0" applyFont="1" applyFill="1" applyBorder="1"/>
    <xf numFmtId="0" fontId="7" fillId="2" borderId="27" xfId="0" applyFont="1" applyFill="1" applyBorder="1"/>
    <xf numFmtId="4" fontId="7" fillId="2" borderId="63" xfId="0" applyNumberFormat="1" applyFont="1" applyFill="1" applyBorder="1" applyAlignment="1">
      <alignment horizontal="right"/>
    </xf>
    <xf numFmtId="0" fontId="6" fillId="0" borderId="10" xfId="0" applyFont="1" applyBorder="1"/>
    <xf numFmtId="4" fontId="6" fillId="5" borderId="63" xfId="1" applyNumberFormat="1" applyFont="1" applyFill="1" applyBorder="1"/>
    <xf numFmtId="0" fontId="6" fillId="0" borderId="29" xfId="0" applyFont="1" applyBorder="1"/>
    <xf numFmtId="0" fontId="6" fillId="0" borderId="36" xfId="0" applyFont="1" applyBorder="1" applyAlignment="1">
      <alignment horizontal="left"/>
    </xf>
    <xf numFmtId="4" fontId="6" fillId="0" borderId="59" xfId="1" applyNumberFormat="1" applyFont="1" applyFill="1" applyBorder="1"/>
    <xf numFmtId="0" fontId="7" fillId="5" borderId="0" xfId="0" applyFont="1" applyFill="1" applyAlignment="1">
      <alignment horizontal="left"/>
    </xf>
    <xf numFmtId="0" fontId="7" fillId="5" borderId="0" xfId="0" applyFont="1" applyFill="1"/>
    <xf numFmtId="4" fontId="7" fillId="5" borderId="0" xfId="1" applyNumberFormat="1" applyFont="1" applyFill="1" applyBorder="1"/>
    <xf numFmtId="0" fontId="7" fillId="5" borderId="21" xfId="0" applyFont="1" applyFill="1" applyBorder="1" applyAlignment="1">
      <alignment horizontal="left"/>
    </xf>
    <xf numFmtId="0" fontId="7" fillId="5" borderId="21" xfId="0" applyFont="1" applyFill="1" applyBorder="1"/>
    <xf numFmtId="4" fontId="7" fillId="5" borderId="21" xfId="1" applyNumberFormat="1" applyFont="1" applyFill="1" applyBorder="1"/>
    <xf numFmtId="0" fontId="7" fillId="6" borderId="77" xfId="0" applyFont="1" applyFill="1" applyBorder="1" applyAlignment="1">
      <alignment horizontal="center" wrapText="1"/>
    </xf>
    <xf numFmtId="0" fontId="7" fillId="6" borderId="21" xfId="0" applyFont="1" applyFill="1" applyBorder="1" applyAlignment="1">
      <alignment horizontal="center"/>
    </xf>
    <xf numFmtId="0" fontId="7" fillId="6" borderId="57" xfId="0" applyFont="1" applyFill="1" applyBorder="1" applyAlignment="1">
      <alignment horizontal="center"/>
    </xf>
    <xf numFmtId="4" fontId="7" fillId="6" borderId="57" xfId="0" applyNumberFormat="1" applyFont="1" applyFill="1" applyBorder="1" applyAlignment="1">
      <alignment horizontal="center" wrapText="1"/>
    </xf>
    <xf numFmtId="4" fontId="7" fillId="6" borderId="21" xfId="0" applyNumberFormat="1" applyFont="1" applyFill="1" applyBorder="1" applyAlignment="1">
      <alignment horizontal="center"/>
    </xf>
    <xf numFmtId="4" fontId="7" fillId="6" borderId="55" xfId="0" applyNumberFormat="1" applyFont="1" applyFill="1" applyBorder="1" applyAlignment="1">
      <alignment horizontal="center" wrapText="1"/>
    </xf>
    <xf numFmtId="4" fontId="7" fillId="2" borderId="8" xfId="0" applyNumberFormat="1" applyFont="1" applyFill="1" applyBorder="1" applyAlignment="1">
      <alignment horizontal="right"/>
    </xf>
    <xf numFmtId="4" fontId="7" fillId="2" borderId="74" xfId="0" applyNumberFormat="1" applyFont="1" applyFill="1" applyBorder="1"/>
    <xf numFmtId="10" fontId="6" fillId="0" borderId="27" xfId="1" applyNumberFormat="1" applyFont="1" applyFill="1" applyBorder="1"/>
    <xf numFmtId="0" fontId="7" fillId="0" borderId="16" xfId="0" applyFont="1" applyBorder="1" applyAlignment="1">
      <alignment horizontal="left"/>
    </xf>
    <xf numFmtId="0" fontId="7" fillId="0" borderId="17" xfId="0" applyFont="1" applyBorder="1"/>
    <xf numFmtId="0" fontId="8" fillId="0" borderId="0" xfId="0" applyFont="1"/>
    <xf numFmtId="0" fontId="8" fillId="0" borderId="15" xfId="0" applyFont="1" applyBorder="1"/>
    <xf numFmtId="4" fontId="7" fillId="0" borderId="63" xfId="1" applyNumberFormat="1" applyFont="1" applyFill="1" applyBorder="1"/>
    <xf numFmtId="0" fontId="7" fillId="0" borderId="11" xfId="0" applyFont="1" applyBorder="1"/>
    <xf numFmtId="0" fontId="7" fillId="3" borderId="67" xfId="0" applyFont="1" applyFill="1" applyBorder="1"/>
    <xf numFmtId="0" fontId="7" fillId="3" borderId="71" xfId="0" applyFont="1" applyFill="1" applyBorder="1"/>
    <xf numFmtId="4" fontId="7" fillId="3" borderId="56" xfId="1" applyNumberFormat="1" applyFont="1" applyFill="1" applyBorder="1"/>
    <xf numFmtId="4" fontId="7" fillId="3" borderId="18" xfId="1" applyNumberFormat="1" applyFont="1" applyFill="1" applyBorder="1"/>
    <xf numFmtId="0" fontId="7" fillId="5" borderId="57" xfId="0" applyFont="1" applyFill="1" applyBorder="1"/>
    <xf numFmtId="4" fontId="7" fillId="5" borderId="57" xfId="1" applyNumberFormat="1" applyFont="1" applyFill="1" applyBorder="1"/>
    <xf numFmtId="4" fontId="7" fillId="5" borderId="82" xfId="1" applyNumberFormat="1" applyFont="1" applyFill="1" applyBorder="1"/>
    <xf numFmtId="0" fontId="7" fillId="2" borderId="10" xfId="0" applyFont="1" applyFill="1" applyBorder="1"/>
    <xf numFmtId="4" fontId="7" fillId="2" borderId="53" xfId="0" applyNumberFormat="1" applyFont="1" applyFill="1" applyBorder="1" applyAlignment="1">
      <alignment horizontal="right"/>
    </xf>
    <xf numFmtId="4" fontId="7" fillId="2" borderId="10" xfId="0" applyNumberFormat="1" applyFont="1" applyFill="1" applyBorder="1"/>
    <xf numFmtId="0" fontId="6" fillId="0" borderId="22" xfId="0" applyFont="1" applyBorder="1"/>
    <xf numFmtId="4" fontId="6" fillId="5" borderId="63" xfId="0" applyNumberFormat="1" applyFont="1" applyFill="1" applyBorder="1"/>
    <xf numFmtId="0" fontId="7" fillId="3" borderId="33" xfId="0" applyFont="1" applyFill="1" applyBorder="1" applyAlignment="1">
      <alignment horizontal="left"/>
    </xf>
    <xf numFmtId="0" fontId="7" fillId="3" borderId="34" xfId="0" applyFont="1" applyFill="1" applyBorder="1"/>
    <xf numFmtId="4" fontId="7" fillId="3" borderId="47" xfId="1" applyNumberFormat="1" applyFont="1" applyFill="1" applyBorder="1"/>
    <xf numFmtId="4" fontId="7" fillId="3" borderId="73" xfId="1" applyNumberFormat="1" applyFont="1" applyFill="1" applyBorder="1"/>
    <xf numFmtId="4" fontId="7" fillId="0" borderId="26" xfId="1" applyNumberFormat="1" applyFont="1" applyFill="1" applyBorder="1"/>
    <xf numFmtId="4" fontId="6" fillId="0" borderId="18" xfId="1" applyNumberFormat="1" applyFont="1" applyFill="1" applyBorder="1"/>
    <xf numFmtId="0" fontId="7" fillId="0" borderId="60" xfId="0" applyFont="1" applyBorder="1" applyAlignment="1">
      <alignment horizontal="left"/>
    </xf>
    <xf numFmtId="0" fontId="7" fillId="0" borderId="60" xfId="0" applyFont="1" applyBorder="1"/>
    <xf numFmtId="0" fontId="7" fillId="0" borderId="61" xfId="0" applyFont="1" applyBorder="1"/>
    <xf numFmtId="0" fontId="7" fillId="0" borderId="62" xfId="0" applyFont="1" applyBorder="1"/>
    <xf numFmtId="0" fontId="7" fillId="0" borderId="32" xfId="0" applyFont="1" applyBorder="1"/>
    <xf numFmtId="4" fontId="7" fillId="0" borderId="60" xfId="0" applyNumberFormat="1" applyFont="1" applyBorder="1"/>
    <xf numFmtId="4" fontId="6" fillId="0" borderId="60" xfId="1" applyNumberFormat="1" applyFont="1" applyFill="1" applyBorder="1"/>
    <xf numFmtId="0" fontId="6" fillId="0" borderId="23" xfId="0" applyFont="1" applyBorder="1" applyAlignment="1">
      <alignment horizontal="left"/>
    </xf>
    <xf numFmtId="4" fontId="6" fillId="0" borderId="63" xfId="0" applyNumberFormat="1" applyFont="1" applyBorder="1"/>
    <xf numFmtId="4" fontId="6" fillId="0" borderId="6" xfId="1" applyNumberFormat="1" applyFont="1" applyFill="1" applyBorder="1"/>
    <xf numFmtId="4" fontId="6" fillId="0" borderId="27" xfId="0" applyNumberFormat="1" applyFont="1" applyBorder="1"/>
    <xf numFmtId="4" fontId="7" fillId="0" borderId="53" xfId="0" applyNumberFormat="1" applyFont="1" applyBorder="1"/>
    <xf numFmtId="4" fontId="7" fillId="0" borderId="10" xfId="0" applyNumberFormat="1" applyFont="1" applyBorder="1"/>
    <xf numFmtId="4" fontId="6" fillId="0" borderId="0" xfId="0" applyNumberFormat="1" applyFont="1"/>
    <xf numFmtId="0" fontId="6" fillId="0" borderId="40" xfId="0" applyFont="1" applyBorder="1"/>
    <xf numFmtId="0" fontId="6" fillId="0" borderId="41" xfId="0" applyFont="1" applyBorder="1"/>
    <xf numFmtId="4" fontId="6" fillId="0" borderId="64" xfId="1" applyNumberFormat="1" applyFont="1" applyFill="1" applyBorder="1"/>
    <xf numFmtId="4" fontId="6" fillId="0" borderId="0" xfId="1" applyNumberFormat="1" applyFont="1" applyFill="1" applyBorder="1"/>
    <xf numFmtId="0" fontId="7" fillId="6" borderId="72" xfId="0" applyFont="1" applyFill="1" applyBorder="1" applyAlignment="1">
      <alignment horizontal="left"/>
    </xf>
    <xf numFmtId="0" fontId="7" fillId="6" borderId="2" xfId="0" applyFont="1" applyFill="1" applyBorder="1"/>
    <xf numFmtId="4" fontId="7" fillId="0" borderId="15" xfId="1" applyNumberFormat="1" applyFont="1" applyFill="1" applyBorder="1"/>
    <xf numFmtId="4" fontId="6" fillId="5" borderId="27" xfId="0" applyNumberFormat="1" applyFont="1" applyFill="1" applyBorder="1" applyAlignment="1">
      <alignment horizontal="right"/>
    </xf>
    <xf numFmtId="4" fontId="6" fillId="5" borderId="27" xfId="1" applyNumberFormat="1" applyFont="1" applyFill="1" applyBorder="1"/>
    <xf numFmtId="4" fontId="7" fillId="0" borderId="63" xfId="0" applyNumberFormat="1" applyFont="1" applyBorder="1"/>
    <xf numFmtId="4" fontId="7" fillId="0" borderId="27" xfId="0" applyNumberFormat="1" applyFont="1" applyBorder="1"/>
    <xf numFmtId="4" fontId="6" fillId="0" borderId="53" xfId="0" applyNumberFormat="1" applyFont="1" applyBorder="1" applyAlignment="1">
      <alignment horizontal="right"/>
    </xf>
    <xf numFmtId="0" fontId="6" fillId="0" borderId="13" xfId="0" applyFont="1" applyBorder="1"/>
    <xf numFmtId="4" fontId="6" fillId="0" borderId="13" xfId="0" applyNumberFormat="1" applyFont="1" applyBorder="1"/>
    <xf numFmtId="4" fontId="6" fillId="0" borderId="13" xfId="1" applyNumberFormat="1" applyFont="1" applyFill="1" applyBorder="1"/>
    <xf numFmtId="4" fontId="6" fillId="0" borderId="59" xfId="0" applyNumberFormat="1" applyFont="1" applyBorder="1" applyAlignment="1">
      <alignment horizontal="right"/>
    </xf>
    <xf numFmtId="4" fontId="7" fillId="3" borderId="27" xfId="1" applyNumberFormat="1" applyFont="1" applyFill="1" applyBorder="1"/>
    <xf numFmtId="0" fontId="10" fillId="5" borderId="19" xfId="0" applyFont="1" applyFill="1" applyBorder="1"/>
    <xf numFmtId="4" fontId="6" fillId="0" borderId="20" xfId="0" applyNumberFormat="1" applyFont="1" applyBorder="1"/>
    <xf numFmtId="4" fontId="6" fillId="0" borderId="20" xfId="1" applyNumberFormat="1" applyFont="1" applyFill="1" applyBorder="1"/>
    <xf numFmtId="0" fontId="7" fillId="2" borderId="17" xfId="0" applyFont="1" applyFill="1" applyBorder="1"/>
    <xf numFmtId="4" fontId="7" fillId="0" borderId="60" xfId="1" applyNumberFormat="1" applyFont="1" applyFill="1" applyBorder="1"/>
    <xf numFmtId="4" fontId="7" fillId="5" borderId="60" xfId="1" applyNumberFormat="1" applyFont="1" applyFill="1" applyBorder="1"/>
    <xf numFmtId="0" fontId="6" fillId="2" borderId="16" xfId="0" applyFont="1" applyFill="1" applyBorder="1" applyAlignment="1">
      <alignment horizontal="left"/>
    </xf>
    <xf numFmtId="2" fontId="6" fillId="0" borderId="18" xfId="0" applyNumberFormat="1" applyFont="1" applyBorder="1"/>
    <xf numFmtId="4" fontId="6" fillId="0" borderId="10" xfId="0" applyNumberFormat="1" applyFont="1" applyBorder="1"/>
    <xf numFmtId="0" fontId="6" fillId="0" borderId="18" xfId="0" applyFont="1" applyBorder="1"/>
    <xf numFmtId="4" fontId="11" fillId="0" borderId="27" xfId="0" applyNumberFormat="1" applyFont="1" applyBorder="1" applyAlignment="1">
      <alignment horizontal="right"/>
    </xf>
    <xf numFmtId="0" fontId="7" fillId="0" borderId="10" xfId="0" applyFont="1" applyBorder="1"/>
    <xf numFmtId="0" fontId="6" fillId="0" borderId="59" xfId="0" applyFont="1" applyBorder="1"/>
    <xf numFmtId="0" fontId="6" fillId="3" borderId="33" xfId="0" applyFont="1" applyFill="1" applyBorder="1" applyAlignment="1">
      <alignment horizontal="left"/>
    </xf>
    <xf numFmtId="4" fontId="7" fillId="3" borderId="65" xfId="1" applyNumberFormat="1" applyFont="1" applyFill="1" applyBorder="1"/>
    <xf numFmtId="0" fontId="7" fillId="3" borderId="83" xfId="0" applyFont="1" applyFill="1" applyBorder="1" applyAlignment="1">
      <alignment horizontal="left"/>
    </xf>
    <xf numFmtId="0" fontId="7" fillId="3" borderId="38" xfId="0" applyFont="1" applyFill="1" applyBorder="1"/>
    <xf numFmtId="0" fontId="7" fillId="3" borderId="35" xfId="0" applyFont="1" applyFill="1" applyBorder="1"/>
    <xf numFmtId="4" fontId="7" fillId="3" borderId="80" xfId="1" applyNumberFormat="1" applyFont="1" applyFill="1" applyBorder="1"/>
    <xf numFmtId="0" fontId="7" fillId="5" borderId="5" xfId="0" applyFont="1" applyFill="1" applyBorder="1" applyAlignment="1">
      <alignment horizontal="left"/>
    </xf>
    <xf numFmtId="4" fontId="6" fillId="2" borderId="63" xfId="0" applyNumberFormat="1" applyFont="1" applyFill="1" applyBorder="1" applyAlignment="1">
      <alignment horizontal="right"/>
    </xf>
    <xf numFmtId="4" fontId="8" fillId="0" borderId="63" xfId="0" applyNumberFormat="1" applyFont="1" applyBorder="1" applyAlignment="1">
      <alignment horizontal="right"/>
    </xf>
    <xf numFmtId="0" fontId="7" fillId="0" borderId="41" xfId="0" applyFont="1" applyBorder="1"/>
    <xf numFmtId="4" fontId="6" fillId="0" borderId="64" xfId="0" applyNumberFormat="1" applyFont="1" applyBorder="1" applyAlignment="1">
      <alignment horizontal="right"/>
    </xf>
    <xf numFmtId="4" fontId="6" fillId="0" borderId="70" xfId="1" applyNumberFormat="1" applyFont="1" applyFill="1" applyBorder="1"/>
    <xf numFmtId="0" fontId="7" fillId="3" borderId="84" xfId="0" applyFont="1" applyFill="1" applyBorder="1"/>
    <xf numFmtId="0" fontId="7" fillId="3" borderId="85" xfId="0" applyFont="1" applyFill="1" applyBorder="1"/>
    <xf numFmtId="0" fontId="7" fillId="3" borderId="81" xfId="0" applyFont="1" applyFill="1" applyBorder="1"/>
    <xf numFmtId="4" fontId="7" fillId="3" borderId="33" xfId="1" applyNumberFormat="1" applyFont="1" applyFill="1" applyBorder="1"/>
    <xf numFmtId="0" fontId="6" fillId="2" borderId="15" xfId="0" applyFont="1" applyFill="1" applyBorder="1"/>
    <xf numFmtId="4" fontId="6" fillId="2" borderId="63" xfId="1" applyNumberFormat="1" applyFont="1" applyFill="1" applyBorder="1"/>
    <xf numFmtId="4" fontId="7" fillId="0" borderId="26" xfId="0" applyNumberFormat="1" applyFont="1" applyBorder="1" applyAlignment="1">
      <alignment horizontal="right"/>
    </xf>
    <xf numFmtId="4" fontId="7" fillId="0" borderId="26" xfId="0" applyNumberFormat="1" applyFont="1" applyBorder="1"/>
    <xf numFmtId="4" fontId="6" fillId="0" borderId="26" xfId="1" applyNumberFormat="1" applyFont="1" applyFill="1" applyBorder="1"/>
    <xf numFmtId="0" fontId="7" fillId="5" borderId="1" xfId="0" applyFont="1" applyFill="1" applyBorder="1" applyAlignment="1">
      <alignment horizontal="left"/>
    </xf>
    <xf numFmtId="0" fontId="7" fillId="2" borderId="2" xfId="0" applyFont="1" applyFill="1" applyBorder="1"/>
    <xf numFmtId="4" fontId="7" fillId="2" borderId="52" xfId="0" applyNumberFormat="1" applyFont="1" applyFill="1" applyBorder="1" applyAlignment="1">
      <alignment horizontal="right"/>
    </xf>
    <xf numFmtId="4" fontId="7" fillId="2" borderId="52" xfId="0" applyNumberFormat="1" applyFont="1" applyFill="1" applyBorder="1"/>
    <xf numFmtId="4" fontId="6" fillId="0" borderId="43" xfId="1" applyNumberFormat="1" applyFont="1" applyFill="1" applyBorder="1"/>
    <xf numFmtId="0" fontId="7" fillId="5" borderId="53" xfId="0" applyFont="1" applyFill="1" applyBorder="1" applyAlignment="1">
      <alignment horizontal="left"/>
    </xf>
    <xf numFmtId="0" fontId="6" fillId="0" borderId="36" xfId="0" applyFont="1" applyBorder="1" applyAlignment="1">
      <alignment horizontal="right"/>
    </xf>
    <xf numFmtId="0" fontId="6" fillId="2" borderId="36" xfId="0" applyFont="1" applyFill="1" applyBorder="1" applyAlignment="1">
      <alignment horizontal="left"/>
    </xf>
    <xf numFmtId="0" fontId="6" fillId="2" borderId="5" xfId="0" applyFont="1" applyFill="1" applyBorder="1" applyAlignment="1">
      <alignment horizontal="left"/>
    </xf>
    <xf numFmtId="4" fontId="7" fillId="0" borderId="54" xfId="0" applyNumberFormat="1" applyFont="1" applyBorder="1"/>
    <xf numFmtId="0" fontId="6" fillId="0" borderId="4" xfId="0" applyFont="1" applyBorder="1" applyAlignment="1">
      <alignment horizontal="left"/>
    </xf>
    <xf numFmtId="4" fontId="6" fillId="0" borderId="59" xfId="0" applyNumberFormat="1" applyFont="1" applyBorder="1"/>
    <xf numFmtId="0" fontId="12" fillId="0" borderId="25" xfId="0" applyFont="1" applyBorder="1"/>
    <xf numFmtId="4" fontId="6" fillId="5" borderId="59" xfId="0" applyNumberFormat="1" applyFont="1" applyFill="1" applyBorder="1"/>
    <xf numFmtId="4" fontId="7" fillId="0" borderId="59" xfId="0" applyNumberFormat="1" applyFont="1" applyBorder="1" applyAlignment="1">
      <alignment horizontal="right"/>
    </xf>
    <xf numFmtId="0" fontId="7" fillId="3" borderId="73" xfId="0" applyFont="1" applyFill="1" applyBorder="1"/>
    <xf numFmtId="4" fontId="7" fillId="3" borderId="47" xfId="0" applyNumberFormat="1" applyFont="1" applyFill="1" applyBorder="1" applyAlignment="1">
      <alignment horizontal="right"/>
    </xf>
    <xf numFmtId="0" fontId="7" fillId="3" borderId="28" xfId="0" applyFont="1" applyFill="1" applyBorder="1"/>
    <xf numFmtId="0" fontId="7" fillId="3" borderId="43" xfId="0" applyFont="1" applyFill="1" applyBorder="1"/>
    <xf numFmtId="4" fontId="7" fillId="3" borderId="78" xfId="1" applyNumberFormat="1" applyFont="1" applyFill="1" applyBorder="1"/>
    <xf numFmtId="4" fontId="7" fillId="5" borderId="58" xfId="1" applyNumberFormat="1" applyFont="1" applyFill="1" applyBorder="1"/>
    <xf numFmtId="4" fontId="6" fillId="5" borderId="78" xfId="1" applyNumberFormat="1" applyFont="1" applyFill="1" applyBorder="1"/>
    <xf numFmtId="4" fontId="6" fillId="3" borderId="43" xfId="1" applyNumberFormat="1" applyFont="1" applyFill="1" applyBorder="1"/>
    <xf numFmtId="4" fontId="6" fillId="0" borderId="5" xfId="1" applyNumberFormat="1" applyFont="1" applyFill="1" applyBorder="1"/>
    <xf numFmtId="4" fontId="7" fillId="0" borderId="5" xfId="1" applyNumberFormat="1" applyFont="1" applyFill="1" applyBorder="1"/>
    <xf numFmtId="4" fontId="9" fillId="5" borderId="63" xfId="0" applyNumberFormat="1" applyFont="1" applyFill="1" applyBorder="1" applyAlignment="1">
      <alignment horizontal="right"/>
    </xf>
    <xf numFmtId="4" fontId="13" fillId="0" borderId="63" xfId="0" applyNumberFormat="1" applyFont="1" applyBorder="1"/>
    <xf numFmtId="0" fontId="6" fillId="5" borderId="14" xfId="0" applyFont="1" applyFill="1" applyBorder="1" applyAlignment="1">
      <alignment horizontal="left"/>
    </xf>
    <xf numFmtId="0" fontId="6" fillId="5" borderId="11" xfId="0" applyFont="1" applyFill="1" applyBorder="1"/>
    <xf numFmtId="0" fontId="6" fillId="5" borderId="6" xfId="0" applyFont="1" applyFill="1" applyBorder="1"/>
    <xf numFmtId="4" fontId="6" fillId="5" borderId="8" xfId="1" applyNumberFormat="1" applyFont="1" applyFill="1" applyBorder="1" applyAlignment="1">
      <alignment horizontal="right"/>
    </xf>
    <xf numFmtId="0" fontId="4" fillId="5" borderId="0" xfId="0" applyFont="1" applyFill="1"/>
    <xf numFmtId="0" fontId="6" fillId="5" borderId="5" xfId="0" applyFont="1" applyFill="1" applyBorder="1" applyAlignment="1">
      <alignment horizontal="left"/>
    </xf>
    <xf numFmtId="0" fontId="4" fillId="0" borderId="4" xfId="0" applyFont="1" applyBorder="1"/>
    <xf numFmtId="0" fontId="6" fillId="5" borderId="17" xfId="0" applyFont="1" applyFill="1" applyBorder="1"/>
    <xf numFmtId="0" fontId="6" fillId="5" borderId="15" xfId="0" applyFont="1" applyFill="1" applyBorder="1"/>
    <xf numFmtId="0" fontId="6" fillId="5" borderId="7" xfId="0" applyFont="1" applyFill="1" applyBorder="1"/>
    <xf numFmtId="0" fontId="6" fillId="5" borderId="36" xfId="0" applyFont="1" applyFill="1" applyBorder="1" applyAlignment="1">
      <alignment horizontal="left"/>
    </xf>
    <xf numFmtId="0" fontId="6" fillId="5" borderId="65" xfId="0" applyFont="1" applyFill="1" applyBorder="1"/>
    <xf numFmtId="4" fontId="7" fillId="0" borderId="86" xfId="0" applyNumberFormat="1" applyFont="1" applyBorder="1" applyAlignment="1">
      <alignment horizontal="right"/>
    </xf>
    <xf numFmtId="4" fontId="6" fillId="2" borderId="18" xfId="0" applyNumberFormat="1" applyFont="1" applyFill="1" applyBorder="1" applyAlignment="1">
      <alignment horizontal="right"/>
    </xf>
    <xf numFmtId="4" fontId="7" fillId="2" borderId="57" xfId="0" applyNumberFormat="1" applyFont="1" applyFill="1" applyBorder="1" applyAlignment="1">
      <alignment horizontal="right"/>
    </xf>
    <xf numFmtId="4" fontId="7" fillId="0" borderId="55" xfId="1" applyNumberFormat="1" applyFont="1" applyFill="1" applyBorder="1"/>
    <xf numFmtId="0" fontId="6" fillId="3" borderId="59" xfId="0" applyFont="1" applyFill="1" applyBorder="1" applyAlignment="1">
      <alignment horizontal="left"/>
    </xf>
    <xf numFmtId="0" fontId="14" fillId="0" borderId="0" xfId="0" applyFont="1"/>
    <xf numFmtId="4" fontId="6" fillId="5" borderId="53" xfId="0" applyNumberFormat="1" applyFont="1" applyFill="1" applyBorder="1"/>
    <xf numFmtId="0" fontId="7" fillId="3" borderId="88" xfId="0" applyFont="1" applyFill="1" applyBorder="1" applyAlignment="1">
      <alignment horizontal="left"/>
    </xf>
    <xf numFmtId="0" fontId="6" fillId="0" borderId="23" xfId="0" applyFont="1" applyBorder="1" applyAlignment="1">
      <alignment horizontal="left" vertical="top"/>
    </xf>
    <xf numFmtId="4" fontId="9" fillId="5" borderId="63" xfId="1" applyNumberFormat="1" applyFont="1" applyFill="1" applyBorder="1"/>
    <xf numFmtId="4" fontId="9" fillId="0" borderId="27" xfId="1" applyNumberFormat="1" applyFont="1" applyFill="1" applyBorder="1"/>
    <xf numFmtId="4" fontId="9" fillId="0" borderId="8" xfId="1" applyNumberFormat="1" applyFont="1" applyFill="1" applyBorder="1"/>
    <xf numFmtId="4" fontId="9" fillId="0" borderId="63" xfId="1" applyNumberFormat="1" applyFont="1" applyFill="1" applyBorder="1"/>
    <xf numFmtId="4" fontId="9" fillId="0" borderId="8" xfId="0" applyNumberFormat="1" applyFont="1" applyBorder="1" applyAlignment="1">
      <alignment horizontal="right"/>
    </xf>
    <xf numFmtId="4" fontId="16" fillId="0" borderId="8" xfId="1" applyNumberFormat="1" applyFont="1" applyFill="1" applyBorder="1"/>
    <xf numFmtId="4" fontId="16" fillId="0" borderId="53" xfId="1" applyNumberFormat="1" applyFont="1" applyFill="1" applyBorder="1"/>
    <xf numFmtId="4" fontId="9" fillId="0" borderId="63" xfId="0" applyNumberFormat="1" applyFont="1" applyBorder="1" applyAlignment="1">
      <alignment horizontal="right"/>
    </xf>
    <xf numFmtId="4" fontId="4" fillId="0" borderId="0" xfId="0" applyNumberFormat="1" applyFont="1" applyAlignment="1">
      <alignment wrapText="1"/>
    </xf>
    <xf numFmtId="4" fontId="4" fillId="5" borderId="0" xfId="0" applyNumberFormat="1" applyFont="1" applyFill="1" applyAlignment="1">
      <alignment wrapText="1"/>
    </xf>
    <xf numFmtId="4" fontId="18" fillId="0" borderId="0" xfId="0" applyNumberFormat="1" applyFont="1" applyAlignment="1">
      <alignment wrapText="1"/>
    </xf>
    <xf numFmtId="4" fontId="15" fillId="0" borderId="0" xfId="0" applyNumberFormat="1" applyFont="1" applyAlignment="1">
      <alignment wrapText="1"/>
    </xf>
    <xf numFmtId="4" fontId="4" fillId="0" borderId="4" xfId="0" applyNumberFormat="1" applyFont="1" applyBorder="1" applyAlignment="1">
      <alignment wrapText="1"/>
    </xf>
    <xf numFmtId="4" fontId="17" fillId="5" borderId="63" xfId="0" applyNumberFormat="1" applyFont="1" applyFill="1" applyBorder="1" applyAlignment="1">
      <alignment horizontal="right"/>
    </xf>
    <xf numFmtId="4" fontId="10" fillId="5" borderId="87" xfId="0" applyNumberFormat="1" applyFont="1" applyFill="1" applyBorder="1"/>
    <xf numFmtId="4" fontId="17" fillId="0" borderId="63" xfId="0" applyNumberFormat="1" applyFont="1" applyBorder="1" applyAlignment="1">
      <alignment horizontal="right"/>
    </xf>
    <xf numFmtId="4" fontId="17" fillId="0" borderId="63" xfId="1" applyNumberFormat="1" applyFont="1" applyFill="1" applyBorder="1"/>
    <xf numFmtId="4" fontId="19" fillId="3" borderId="47" xfId="1" applyNumberFormat="1" applyFont="1" applyFill="1" applyBorder="1"/>
    <xf numFmtId="4" fontId="19" fillId="0" borderId="63" xfId="1" applyNumberFormat="1" applyFont="1" applyFill="1" applyBorder="1"/>
    <xf numFmtId="4" fontId="19" fillId="0" borderId="53" xfId="1" applyNumberFormat="1" applyFont="1" applyFill="1" applyBorder="1"/>
    <xf numFmtId="4" fontId="16" fillId="0" borderId="63" xfId="1" applyNumberFormat="1" applyFont="1" applyFill="1" applyBorder="1"/>
    <xf numFmtId="4" fontId="20" fillId="0" borderId="63" xfId="0" applyNumberFormat="1" applyFont="1" applyBorder="1" applyAlignment="1">
      <alignment horizontal="right"/>
    </xf>
    <xf numFmtId="4" fontId="9" fillId="0" borderId="59" xfId="0" applyNumberFormat="1" applyFont="1" applyBorder="1" applyAlignment="1">
      <alignment horizontal="right"/>
    </xf>
    <xf numFmtId="4" fontId="17" fillId="5" borderId="59" xfId="0" applyNumberFormat="1" applyFont="1" applyFill="1" applyBorder="1" applyAlignment="1">
      <alignment horizontal="right"/>
    </xf>
    <xf numFmtId="4" fontId="17" fillId="0" borderId="65" xfId="0" applyNumberFormat="1" applyFont="1" applyBorder="1" applyAlignment="1">
      <alignment horizontal="right"/>
    </xf>
    <xf numFmtId="4" fontId="16" fillId="3" borderId="47" xfId="1" applyNumberFormat="1" applyFont="1" applyFill="1" applyBorder="1"/>
    <xf numFmtId="4" fontId="16" fillId="5" borderId="63" xfId="1" applyNumberFormat="1" applyFont="1" applyFill="1" applyBorder="1"/>
    <xf numFmtId="4" fontId="17" fillId="0" borderId="63" xfId="0" applyNumberFormat="1" applyFont="1" applyBorder="1"/>
    <xf numFmtId="4" fontId="17" fillId="0" borderId="27" xfId="0" applyNumberFormat="1" applyFont="1" applyBorder="1" applyAlignment="1">
      <alignment horizontal="right"/>
    </xf>
    <xf numFmtId="4" fontId="19" fillId="0" borderId="63" xfId="0" applyNumberFormat="1" applyFont="1" applyBorder="1" applyAlignment="1">
      <alignment horizontal="right"/>
    </xf>
    <xf numFmtId="4" fontId="17" fillId="2" borderId="63" xfId="0" applyNumberFormat="1" applyFont="1" applyFill="1" applyBorder="1" applyAlignment="1">
      <alignment horizontal="right"/>
    </xf>
    <xf numFmtId="4" fontId="15" fillId="5" borderId="0" xfId="0" applyNumberFormat="1" applyFont="1" applyFill="1" applyAlignment="1">
      <alignment wrapText="1"/>
    </xf>
    <xf numFmtId="4" fontId="9" fillId="2" borderId="63" xfId="1" applyNumberFormat="1" applyFont="1" applyFill="1" applyBorder="1"/>
    <xf numFmtId="4" fontId="17" fillId="0" borderId="59" xfId="0" applyNumberFormat="1" applyFont="1" applyBorder="1"/>
    <xf numFmtId="4" fontId="17" fillId="0" borderId="59" xfId="0" applyNumberFormat="1" applyFont="1" applyBorder="1" applyAlignment="1">
      <alignment horizontal="right"/>
    </xf>
    <xf numFmtId="4" fontId="19" fillId="2" borderId="63" xfId="0" applyNumberFormat="1" applyFont="1" applyFill="1" applyBorder="1" applyAlignment="1">
      <alignment horizontal="right"/>
    </xf>
    <xf numFmtId="4" fontId="6" fillId="0" borderId="5" xfId="0" applyNumberFormat="1" applyFont="1" applyBorder="1" applyAlignment="1">
      <alignment horizontal="right"/>
    </xf>
    <xf numFmtId="4" fontId="6" fillId="0" borderId="23" xfId="0" applyNumberFormat="1" applyFont="1" applyBorder="1" applyAlignment="1">
      <alignment horizontal="right"/>
    </xf>
    <xf numFmtId="4" fontId="7" fillId="0" borderId="59" xfId="0" applyNumberFormat="1" applyFont="1" applyBorder="1"/>
    <xf numFmtId="4" fontId="7" fillId="0" borderId="65" xfId="1" applyNumberFormat="1" applyFont="1" applyFill="1" applyBorder="1"/>
    <xf numFmtId="4" fontId="16" fillId="3" borderId="52" xfId="1" applyNumberFormat="1" applyFont="1" applyFill="1" applyBorder="1"/>
    <xf numFmtId="0" fontId="6" fillId="8" borderId="12" xfId="0" applyFont="1" applyFill="1" applyBorder="1" applyAlignment="1">
      <alignment horizontal="left"/>
    </xf>
    <xf numFmtId="0" fontId="6" fillId="8" borderId="11" xfId="0" applyFont="1" applyFill="1" applyBorder="1"/>
    <xf numFmtId="0" fontId="6" fillId="8" borderId="6" xfId="0" applyFont="1" applyFill="1" applyBorder="1"/>
    <xf numFmtId="0" fontId="7" fillId="8" borderId="6" xfId="0" applyFont="1" applyFill="1" applyBorder="1"/>
    <xf numFmtId="4" fontId="6" fillId="8" borderId="63" xfId="0" applyNumberFormat="1" applyFont="1" applyFill="1" applyBorder="1" applyAlignment="1">
      <alignment horizontal="right"/>
    </xf>
    <xf numFmtId="4" fontId="6" fillId="8" borderId="27" xfId="0" applyNumberFormat="1" applyFont="1" applyFill="1" applyBorder="1"/>
    <xf numFmtId="4" fontId="6" fillId="8" borderId="27" xfId="1" applyNumberFormat="1" applyFont="1" applyFill="1" applyBorder="1"/>
    <xf numFmtId="4" fontId="17" fillId="8" borderId="63" xfId="0" applyNumberFormat="1" applyFont="1" applyFill="1" applyBorder="1" applyAlignment="1">
      <alignment horizontal="right"/>
    </xf>
    <xf numFmtId="4" fontId="15" fillId="8" borderId="0" xfId="0" applyNumberFormat="1" applyFont="1" applyFill="1" applyAlignment="1">
      <alignment wrapText="1"/>
    </xf>
    <xf numFmtId="0" fontId="4" fillId="8" borderId="0" xfId="0" applyFont="1" applyFill="1"/>
    <xf numFmtId="0" fontId="6" fillId="8" borderId="5" xfId="0" applyFont="1" applyFill="1" applyBorder="1" applyAlignment="1">
      <alignment horizontal="left"/>
    </xf>
    <xf numFmtId="0" fontId="6" fillId="8" borderId="0" xfId="0" applyFont="1" applyFill="1"/>
    <xf numFmtId="4" fontId="6" fillId="8" borderId="27" xfId="0" applyNumberFormat="1" applyFont="1" applyFill="1" applyBorder="1" applyAlignment="1">
      <alignment horizontal="right"/>
    </xf>
    <xf numFmtId="4" fontId="18" fillId="8" borderId="0" xfId="0" applyNumberFormat="1" applyFont="1" applyFill="1" applyAlignment="1">
      <alignment wrapText="1"/>
    </xf>
    <xf numFmtId="0" fontId="6" fillId="8" borderId="15" xfId="0" applyFont="1" applyFill="1" applyBorder="1"/>
    <xf numFmtId="0" fontId="6" fillId="8" borderId="10" xfId="0" applyFont="1" applyFill="1" applyBorder="1"/>
    <xf numFmtId="4" fontId="6" fillId="8" borderId="8" xfId="1" applyNumberFormat="1" applyFont="1" applyFill="1" applyBorder="1"/>
    <xf numFmtId="4" fontId="6" fillId="8" borderId="5" xfId="1" applyNumberFormat="1" applyFont="1" applyFill="1" applyBorder="1"/>
    <xf numFmtId="4" fontId="9" fillId="8" borderId="8" xfId="1" applyNumberFormat="1" applyFont="1" applyFill="1" applyBorder="1"/>
    <xf numFmtId="4" fontId="17" fillId="0" borderId="53" xfId="0" applyNumberFormat="1" applyFont="1" applyBorder="1" applyAlignment="1">
      <alignment horizontal="right"/>
    </xf>
    <xf numFmtId="4" fontId="19" fillId="0" borderId="59" xfId="0" applyNumberFormat="1" applyFont="1" applyBorder="1" applyAlignment="1">
      <alignment horizontal="right"/>
    </xf>
    <xf numFmtId="4" fontId="19" fillId="3" borderId="47" xfId="0" applyNumberFormat="1" applyFont="1" applyFill="1" applyBorder="1" applyAlignment="1">
      <alignment horizontal="right"/>
    </xf>
    <xf numFmtId="4" fontId="21" fillId="0" borderId="0" xfId="0" applyNumberFormat="1" applyFont="1" applyAlignment="1">
      <alignment wrapText="1"/>
    </xf>
    <xf numFmtId="4" fontId="22" fillId="0" borderId="0" xfId="0" applyNumberFormat="1" applyFont="1" applyAlignment="1">
      <alignment wrapText="1"/>
    </xf>
    <xf numFmtId="4" fontId="22" fillId="3" borderId="0" xfId="0" applyNumberFormat="1" applyFont="1" applyFill="1" applyAlignment="1">
      <alignment wrapText="1"/>
    </xf>
    <xf numFmtId="4" fontId="21" fillId="3" borderId="0" xfId="0" applyNumberFormat="1" applyFont="1" applyFill="1" applyAlignment="1">
      <alignment wrapText="1"/>
    </xf>
    <xf numFmtId="4" fontId="16" fillId="3" borderId="56" xfId="1" applyNumberFormat="1" applyFont="1" applyFill="1" applyBorder="1"/>
    <xf numFmtId="4" fontId="23" fillId="5" borderId="63" xfId="1" applyNumberFormat="1" applyFont="1" applyFill="1" applyBorder="1"/>
    <xf numFmtId="4" fontId="9" fillId="5" borderId="8" xfId="1" applyNumberFormat="1" applyFont="1" applyFill="1" applyBorder="1"/>
    <xf numFmtId="4" fontId="19" fillId="3" borderId="52" xfId="1" applyNumberFormat="1" applyFont="1" applyFill="1" applyBorder="1"/>
    <xf numFmtId="4" fontId="17" fillId="5" borderId="63" xfId="1" applyNumberFormat="1" applyFont="1" applyFill="1" applyBorder="1"/>
    <xf numFmtId="4" fontId="20" fillId="5" borderId="63" xfId="0" applyNumberFormat="1" applyFont="1" applyFill="1" applyBorder="1" applyAlignment="1">
      <alignment horizontal="right"/>
    </xf>
    <xf numFmtId="0" fontId="7" fillId="3" borderId="15" xfId="0" applyFont="1" applyFill="1" applyBorder="1"/>
    <xf numFmtId="0" fontId="7" fillId="3" borderId="22" xfId="0" applyFont="1" applyFill="1" applyBorder="1"/>
    <xf numFmtId="0" fontId="7" fillId="5" borderId="89" xfId="2" applyFont="1" applyFill="1" applyBorder="1"/>
    <xf numFmtId="0" fontId="7" fillId="5" borderId="90" xfId="2" applyFont="1" applyFill="1" applyBorder="1"/>
    <xf numFmtId="0" fontId="7" fillId="5" borderId="91" xfId="2" applyFont="1" applyFill="1" applyBorder="1"/>
    <xf numFmtId="0" fontId="7" fillId="2" borderId="43" xfId="0" applyFont="1" applyFill="1" applyBorder="1"/>
    <xf numFmtId="0" fontId="7" fillId="5" borderId="72" xfId="0" applyFont="1" applyFill="1" applyBorder="1"/>
    <xf numFmtId="0" fontId="7" fillId="5" borderId="92" xfId="0" applyFont="1" applyFill="1" applyBorder="1"/>
    <xf numFmtId="0" fontId="7" fillId="0" borderId="72" xfId="0" applyFont="1" applyBorder="1"/>
    <xf numFmtId="0" fontId="7" fillId="0" borderId="52" xfId="0" applyFont="1" applyBorder="1" applyAlignment="1">
      <alignment horizontal="left"/>
    </xf>
    <xf numFmtId="0" fontId="7" fillId="9" borderId="39" xfId="0" applyFont="1" applyFill="1" applyBorder="1"/>
    <xf numFmtId="0" fontId="6" fillId="9" borderId="0" xfId="0" applyFont="1" applyFill="1"/>
    <xf numFmtId="0" fontId="7" fillId="9" borderId="2" xfId="0" applyFont="1" applyFill="1" applyBorder="1"/>
    <xf numFmtId="0" fontId="7" fillId="9" borderId="2" xfId="0" applyFont="1" applyFill="1" applyBorder="1" applyAlignment="1">
      <alignment wrapText="1"/>
    </xf>
    <xf numFmtId="4" fontId="7" fillId="9" borderId="52" xfId="0" applyNumberFormat="1" applyFont="1" applyFill="1" applyBorder="1" applyAlignment="1">
      <alignment horizontal="center"/>
    </xf>
    <xf numFmtId="4" fontId="7" fillId="9" borderId="43" xfId="0" applyNumberFormat="1" applyFont="1" applyFill="1" applyBorder="1" applyAlignment="1">
      <alignment wrapText="1"/>
    </xf>
    <xf numFmtId="4" fontId="7" fillId="9" borderId="2" xfId="1" applyNumberFormat="1" applyFont="1" applyFill="1" applyBorder="1"/>
    <xf numFmtId="0" fontId="4" fillId="9" borderId="0" xfId="0" applyFont="1" applyFill="1"/>
    <xf numFmtId="0" fontId="4" fillId="0" borderId="26" xfId="0" applyFont="1" applyBorder="1"/>
    <xf numFmtId="0" fontId="7" fillId="5" borderId="52" xfId="0" applyFont="1" applyFill="1" applyBorder="1" applyAlignment="1">
      <alignment horizontal="left"/>
    </xf>
    <xf numFmtId="0" fontId="10" fillId="5" borderId="2" xfId="0" applyFont="1" applyFill="1" applyBorder="1"/>
    <xf numFmtId="0" fontId="4" fillId="0" borderId="6" xfId="0" applyFont="1" applyBorder="1"/>
    <xf numFmtId="0" fontId="6" fillId="0" borderId="93" xfId="0" applyFont="1" applyBorder="1" applyAlignment="1">
      <alignment horizontal="left"/>
    </xf>
    <xf numFmtId="0" fontId="7" fillId="3" borderId="94" xfId="0" applyFont="1" applyFill="1" applyBorder="1" applyAlignment="1">
      <alignment horizontal="left"/>
    </xf>
    <xf numFmtId="0" fontId="7" fillId="3" borderId="16" xfId="0" applyFont="1" applyFill="1" applyBorder="1" applyAlignment="1">
      <alignment horizontal="left"/>
    </xf>
    <xf numFmtId="0" fontId="4" fillId="0" borderId="95" xfId="0" applyFont="1" applyBorder="1"/>
    <xf numFmtId="0" fontId="7" fillId="3" borderId="17" xfId="0" applyFont="1" applyFill="1" applyBorder="1"/>
    <xf numFmtId="0" fontId="7" fillId="0" borderId="96" xfId="0" applyFont="1" applyBorder="1"/>
    <xf numFmtId="0" fontId="7" fillId="3" borderId="62" xfId="0" applyFont="1" applyFill="1" applyBorder="1"/>
    <xf numFmtId="0" fontId="7" fillId="0" borderId="19" xfId="0" applyFont="1" applyBorder="1"/>
    <xf numFmtId="4" fontId="7" fillId="3" borderId="53" xfId="0" applyNumberFormat="1" applyFont="1" applyFill="1" applyBorder="1"/>
    <xf numFmtId="4" fontId="7" fillId="3" borderId="10" xfId="1" applyNumberFormat="1" applyFont="1" applyFill="1" applyBorder="1"/>
    <xf numFmtId="0" fontId="6" fillId="0" borderId="19" xfId="0" applyFont="1" applyBorder="1"/>
    <xf numFmtId="4" fontId="7" fillId="0" borderId="20" xfId="0" applyNumberFormat="1" applyFont="1" applyBorder="1"/>
    <xf numFmtId="4" fontId="6" fillId="0" borderId="19" xfId="0" applyNumberFormat="1" applyFont="1" applyBorder="1"/>
    <xf numFmtId="4" fontId="6" fillId="2" borderId="53" xfId="0" applyNumberFormat="1" applyFont="1" applyFill="1" applyBorder="1" applyAlignment="1">
      <alignment horizontal="right"/>
    </xf>
    <xf numFmtId="0" fontId="7" fillId="2" borderId="72" xfId="0" applyFont="1" applyFill="1" applyBorder="1"/>
    <xf numFmtId="0" fontId="7" fillId="0" borderId="72" xfId="0" applyFont="1" applyBorder="1" applyAlignment="1">
      <alignment horizontal="left"/>
    </xf>
    <xf numFmtId="0" fontId="7" fillId="5" borderId="2" xfId="0" applyFont="1" applyFill="1" applyBorder="1"/>
    <xf numFmtId="4" fontId="7" fillId="5" borderId="2" xfId="2" applyNumberFormat="1" applyFont="1" applyFill="1" applyBorder="1" applyAlignment="1">
      <alignment horizontal="right"/>
    </xf>
    <xf numFmtId="4" fontId="7" fillId="5" borderId="72" xfId="2" applyNumberFormat="1" applyFont="1" applyFill="1" applyBorder="1"/>
    <xf numFmtId="4" fontId="6" fillId="5" borderId="72" xfId="2" applyNumberFormat="1" applyFont="1" applyFill="1" applyBorder="1"/>
    <xf numFmtId="4" fontId="7" fillId="5" borderId="52" xfId="2" applyNumberFormat="1" applyFont="1" applyFill="1" applyBorder="1" applyAlignment="1">
      <alignment horizontal="right"/>
    </xf>
    <xf numFmtId="0" fontId="7" fillId="3" borderId="63" xfId="0" applyFont="1" applyFill="1" applyBorder="1" applyAlignment="1">
      <alignment horizontal="left"/>
    </xf>
    <xf numFmtId="0" fontId="4" fillId="0" borderId="19" xfId="0" applyFont="1" applyBorder="1"/>
    <xf numFmtId="0" fontId="7" fillId="5" borderId="97" xfId="0" applyFont="1" applyFill="1" applyBorder="1" applyAlignment="1">
      <alignment horizontal="center"/>
    </xf>
    <xf numFmtId="0" fontId="7" fillId="5" borderId="69" xfId="0" applyFont="1" applyFill="1" applyBorder="1" applyAlignment="1">
      <alignment horizontal="center"/>
    </xf>
    <xf numFmtId="0" fontId="7" fillId="5" borderId="78" xfId="0" applyFont="1" applyFill="1" applyBorder="1" applyAlignment="1">
      <alignment horizontal="center"/>
    </xf>
    <xf numFmtId="0" fontId="6" fillId="3" borderId="28" xfId="0" applyFont="1" applyFill="1" applyBorder="1" applyAlignment="1">
      <alignment horizontal="left"/>
    </xf>
    <xf numFmtId="0" fontId="7" fillId="3" borderId="2" xfId="0" applyFont="1" applyFill="1" applyBorder="1" applyAlignment="1">
      <alignment horizontal="left"/>
    </xf>
    <xf numFmtId="0" fontId="7" fillId="3" borderId="43" xfId="0" applyFont="1" applyFill="1" applyBorder="1" applyAlignment="1">
      <alignment horizontal="left"/>
    </xf>
    <xf numFmtId="4" fontId="7" fillId="3" borderId="52" xfId="0" applyNumberFormat="1" applyFont="1" applyFill="1" applyBorder="1"/>
    <xf numFmtId="0" fontId="4" fillId="0" borderId="2" xfId="0" applyFont="1" applyBorder="1"/>
    <xf numFmtId="0" fontId="4" fillId="0" borderId="52" xfId="0" applyFont="1" applyBorder="1"/>
    <xf numFmtId="4" fontId="16" fillId="4" borderId="46" xfId="0" applyNumberFormat="1" applyFont="1" applyFill="1" applyBorder="1" applyAlignment="1">
      <alignment horizontal="right"/>
    </xf>
    <xf numFmtId="4" fontId="19" fillId="3" borderId="72" xfId="1" applyNumberFormat="1" applyFont="1" applyFill="1" applyBorder="1"/>
    <xf numFmtId="4" fontId="18" fillId="0" borderId="4" xfId="0" applyNumberFormat="1" applyFont="1" applyBorder="1" applyAlignment="1">
      <alignment wrapText="1"/>
    </xf>
    <xf numFmtId="4" fontId="22" fillId="5" borderId="0" xfId="0" applyNumberFormat="1" applyFont="1" applyFill="1" applyAlignment="1">
      <alignment wrapText="1"/>
    </xf>
    <xf numFmtId="0" fontId="6" fillId="0" borderId="21" xfId="0" applyFont="1" applyBorder="1"/>
    <xf numFmtId="0" fontId="6" fillId="0" borderId="69" xfId="0" applyFont="1" applyBorder="1"/>
    <xf numFmtId="0" fontId="6" fillId="0" borderId="21" xfId="0" applyFont="1" applyBorder="1" applyAlignment="1">
      <alignment horizontal="left"/>
    </xf>
    <xf numFmtId="0" fontId="6" fillId="9" borderId="1" xfId="0" applyFont="1" applyFill="1" applyBorder="1" applyAlignment="1">
      <alignment horizontal="left"/>
    </xf>
    <xf numFmtId="0" fontId="4" fillId="0" borderId="18" xfId="0" applyFont="1" applyBorder="1"/>
    <xf numFmtId="0" fontId="6" fillId="0" borderId="69" xfId="0" applyFont="1" applyBorder="1" applyAlignment="1">
      <alignment horizontal="left"/>
    </xf>
    <xf numFmtId="0" fontId="6" fillId="3" borderId="7" xfId="0" applyFont="1" applyFill="1" applyBorder="1" applyAlignment="1">
      <alignment horizontal="left"/>
    </xf>
    <xf numFmtId="4" fontId="4" fillId="3" borderId="21" xfId="0" applyNumberFormat="1" applyFont="1" applyFill="1" applyBorder="1" applyAlignment="1">
      <alignment wrapText="1"/>
    </xf>
    <xf numFmtId="4" fontId="4" fillId="5" borderId="4" xfId="0" applyNumberFormat="1" applyFont="1" applyFill="1" applyBorder="1" applyAlignment="1">
      <alignment wrapText="1"/>
    </xf>
    <xf numFmtId="0" fontId="7" fillId="5" borderId="74" xfId="0" applyFont="1" applyFill="1" applyBorder="1" applyAlignment="1">
      <alignment horizontal="left"/>
    </xf>
    <xf numFmtId="0" fontId="6" fillId="0" borderId="27" xfId="0" applyFont="1" applyBorder="1" applyAlignment="1">
      <alignment horizontal="left"/>
    </xf>
    <xf numFmtId="0" fontId="6" fillId="2" borderId="27" xfId="0" applyFont="1" applyFill="1" applyBorder="1" applyAlignment="1">
      <alignment horizontal="left"/>
    </xf>
    <xf numFmtId="0" fontId="6" fillId="5" borderId="27" xfId="0" applyFont="1" applyFill="1" applyBorder="1" applyAlignment="1">
      <alignment horizontal="left"/>
    </xf>
    <xf numFmtId="0" fontId="4" fillId="5" borderId="18" xfId="0" applyFont="1" applyFill="1" applyBorder="1"/>
    <xf numFmtId="0" fontId="4" fillId="0" borderId="12" xfId="0" applyFont="1" applyBorder="1"/>
    <xf numFmtId="4" fontId="6" fillId="0" borderId="16" xfId="0" applyNumberFormat="1" applyFont="1" applyBorder="1" applyAlignment="1">
      <alignment horizontal="right"/>
    </xf>
    <xf numFmtId="0" fontId="6" fillId="5" borderId="69" xfId="0" applyFont="1" applyFill="1" applyBorder="1" applyAlignment="1">
      <alignment horizontal="left"/>
    </xf>
    <xf numFmtId="0" fontId="7" fillId="5" borderId="69" xfId="0" applyFont="1" applyFill="1" applyBorder="1" applyAlignment="1">
      <alignment horizontal="left"/>
    </xf>
    <xf numFmtId="4" fontId="7" fillId="0" borderId="37" xfId="1" applyNumberFormat="1" applyFont="1" applyFill="1" applyBorder="1"/>
    <xf numFmtId="0" fontId="4" fillId="5" borderId="4" xfId="0" applyFont="1" applyFill="1" applyBorder="1"/>
    <xf numFmtId="0" fontId="4" fillId="0" borderId="98" xfId="0" applyFont="1" applyBorder="1"/>
    <xf numFmtId="0" fontId="7" fillId="0" borderId="0" xfId="0" applyFont="1" applyAlignment="1">
      <alignment horizontal="center"/>
    </xf>
    <xf numFmtId="0" fontId="2" fillId="0" borderId="0" xfId="0" applyFont="1" applyAlignment="1">
      <alignment horizontal="center"/>
    </xf>
    <xf numFmtId="0" fontId="4" fillId="0" borderId="0" xfId="0" applyFont="1" applyAlignment="1">
      <alignment horizontal="center"/>
    </xf>
  </cellXfs>
  <cellStyles count="3">
    <cellStyle name="Comma" xfId="1" builtinId="3"/>
    <cellStyle name="Normal" xfId="0" builtinId="0"/>
    <cellStyle name="Note" xfId="2" builtinId="10"/>
  </cellStyles>
  <dxfs count="0"/>
  <tableStyles count="0" defaultTableStyle="TableStyleMedium2" defaultPivotStyle="PivotStyleLight16"/>
  <colors>
    <mruColors>
      <color rgb="FFCCCCFF"/>
      <color rgb="FFFF99CC"/>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eetMetadata" Target="metadata.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71"/>
  <sheetViews>
    <sheetView tabSelected="1" view="pageBreakPreview" zoomScale="59" zoomScaleNormal="59" zoomScaleSheetLayoutView="59" workbookViewId="0">
      <selection activeCell="C26" sqref="C26"/>
    </sheetView>
  </sheetViews>
  <sheetFormatPr defaultColWidth="8.6640625" defaultRowHeight="17.100000000000001" customHeight="1" x14ac:dyDescent="0.25"/>
  <cols>
    <col min="1" max="1" width="8.6640625" style="3"/>
    <col min="2" max="2" width="13.6640625" style="3" customWidth="1"/>
    <col min="3" max="3" width="9.88671875" style="3" bestFit="1" customWidth="1"/>
    <col min="4" max="8" width="8.6640625" style="3"/>
    <col min="9" max="10" width="19.109375" style="3" customWidth="1"/>
    <col min="11" max="11" width="22.33203125" style="3" customWidth="1"/>
    <col min="12" max="12" width="22.88671875" style="8" customWidth="1"/>
    <col min="13" max="13" width="34" style="317" customWidth="1"/>
    <col min="14" max="14" width="8.6640625" style="3"/>
    <col min="15" max="15" width="35.33203125" style="3" customWidth="1"/>
    <col min="16" max="16384" width="8.6640625" style="3"/>
  </cols>
  <sheetData>
    <row r="1" spans="2:16" ht="19.2" customHeight="1" x14ac:dyDescent="0.3">
      <c r="B1" s="20"/>
      <c r="C1" s="20"/>
      <c r="D1" s="20"/>
      <c r="E1" s="20"/>
      <c r="F1" s="20"/>
      <c r="G1" s="20"/>
      <c r="H1" s="20"/>
      <c r="I1" s="20"/>
      <c r="J1" s="20"/>
      <c r="K1" s="20"/>
      <c r="L1" s="209"/>
    </row>
    <row r="2" spans="2:16" ht="17.100000000000001" customHeight="1" x14ac:dyDescent="0.3">
      <c r="B2" s="461" t="s">
        <v>120</v>
      </c>
      <c r="C2" s="461"/>
      <c r="D2" s="461"/>
      <c r="E2" s="461"/>
      <c r="F2" s="461"/>
      <c r="G2" s="461"/>
      <c r="H2" s="461"/>
      <c r="I2" s="461"/>
      <c r="J2" s="461"/>
      <c r="K2" s="461"/>
      <c r="L2" s="461"/>
    </row>
    <row r="3" spans="2:16" ht="17.100000000000001" customHeight="1" x14ac:dyDescent="0.3">
      <c r="B3" s="461" t="s">
        <v>191</v>
      </c>
      <c r="C3" s="461"/>
      <c r="D3" s="461"/>
      <c r="E3" s="461"/>
      <c r="F3" s="461"/>
      <c r="G3" s="461"/>
      <c r="H3" s="461"/>
      <c r="I3" s="461"/>
      <c r="J3" s="461"/>
      <c r="K3" s="461"/>
      <c r="L3" s="461"/>
    </row>
    <row r="4" spans="2:16" ht="17.100000000000001" customHeight="1" x14ac:dyDescent="0.25">
      <c r="B4" s="462"/>
      <c r="C4" s="463"/>
      <c r="D4" s="463"/>
      <c r="E4" s="463"/>
      <c r="F4" s="463"/>
      <c r="G4" s="463"/>
      <c r="H4" s="463"/>
      <c r="I4" s="463"/>
      <c r="J4" s="463"/>
      <c r="K4" s="463"/>
      <c r="L4" s="463"/>
    </row>
    <row r="5" spans="2:16" ht="17.100000000000001" customHeight="1" x14ac:dyDescent="0.35">
      <c r="G5" s="305" t="s">
        <v>190</v>
      </c>
    </row>
    <row r="6" spans="2:16" ht="17.100000000000001" customHeight="1" thickBot="1" x14ac:dyDescent="0.35">
      <c r="B6" s="21"/>
      <c r="C6" s="20"/>
      <c r="D6" s="20"/>
      <c r="E6" s="22"/>
      <c r="F6" s="22"/>
      <c r="G6" s="22"/>
      <c r="H6" s="22"/>
      <c r="I6" s="23"/>
      <c r="J6" s="23"/>
      <c r="K6" s="23"/>
      <c r="L6" s="23"/>
    </row>
    <row r="7" spans="2:16" ht="35.1" customHeight="1" thickBot="1" x14ac:dyDescent="0.35">
      <c r="B7" s="24" t="s">
        <v>0</v>
      </c>
      <c r="C7" s="25"/>
      <c r="D7" s="25"/>
      <c r="E7" s="25" t="s">
        <v>1</v>
      </c>
      <c r="F7" s="25"/>
      <c r="G7" s="25"/>
      <c r="H7" s="26"/>
      <c r="I7" s="27" t="s">
        <v>179</v>
      </c>
      <c r="J7" s="28" t="s">
        <v>126</v>
      </c>
      <c r="K7" s="29" t="s">
        <v>127</v>
      </c>
      <c r="L7" s="27" t="s">
        <v>188</v>
      </c>
      <c r="P7" s="294"/>
    </row>
    <row r="8" spans="2:16" ht="17.100000000000001" customHeight="1" x14ac:dyDescent="0.3">
      <c r="B8" s="30"/>
      <c r="C8" s="20"/>
      <c r="D8" s="20"/>
      <c r="E8" s="20"/>
      <c r="F8" s="20"/>
      <c r="G8" s="20"/>
      <c r="H8" s="20"/>
      <c r="I8" s="31"/>
      <c r="J8" s="32"/>
      <c r="K8" s="32"/>
      <c r="L8" s="31"/>
    </row>
    <row r="9" spans="2:16" ht="17.100000000000001" customHeight="1" x14ac:dyDescent="0.3">
      <c r="B9" s="33">
        <v>3</v>
      </c>
      <c r="C9" s="22" t="s">
        <v>2</v>
      </c>
      <c r="D9" s="20"/>
      <c r="E9" s="20"/>
      <c r="F9" s="20"/>
      <c r="G9" s="20"/>
      <c r="H9" s="20"/>
      <c r="I9" s="34"/>
      <c r="J9" s="32"/>
      <c r="K9" s="32"/>
      <c r="L9" s="34"/>
    </row>
    <row r="10" spans="2:16" ht="17.100000000000001" customHeight="1" x14ac:dyDescent="0.3">
      <c r="B10" s="33"/>
      <c r="C10" s="22"/>
      <c r="D10" s="20"/>
      <c r="E10" s="20"/>
      <c r="F10" s="20"/>
      <c r="G10" s="20"/>
      <c r="H10" s="20"/>
      <c r="I10" s="34" t="s">
        <v>166</v>
      </c>
      <c r="J10" s="32"/>
      <c r="K10" s="32"/>
      <c r="L10" s="34" t="s">
        <v>166</v>
      </c>
    </row>
    <row r="11" spans="2:16" ht="17.100000000000001" customHeight="1" x14ac:dyDescent="0.3">
      <c r="B11" s="33">
        <v>32</v>
      </c>
      <c r="C11" s="22" t="s">
        <v>3</v>
      </c>
      <c r="D11" s="22"/>
      <c r="E11" s="22"/>
      <c r="F11" s="22"/>
      <c r="G11" s="22"/>
      <c r="H11" s="22"/>
      <c r="I11" s="35"/>
      <c r="J11" s="36"/>
      <c r="K11" s="32"/>
      <c r="L11" s="35"/>
    </row>
    <row r="12" spans="2:16" ht="17.100000000000001" customHeight="1" x14ac:dyDescent="0.3">
      <c r="B12" s="37">
        <v>321</v>
      </c>
      <c r="C12" s="38" t="s">
        <v>4</v>
      </c>
      <c r="D12" s="38"/>
      <c r="E12" s="38"/>
      <c r="F12" s="38"/>
      <c r="G12" s="38"/>
      <c r="H12" s="39"/>
      <c r="I12" s="40">
        <v>1580000</v>
      </c>
      <c r="J12" s="41">
        <v>1450697.12</v>
      </c>
      <c r="K12" s="41">
        <f>J12/I12*100</f>
        <v>91.816273417721533</v>
      </c>
      <c r="L12" s="312">
        <v>1600000</v>
      </c>
      <c r="M12" s="320">
        <f>SUM(L12-I12)</f>
        <v>20000</v>
      </c>
    </row>
    <row r="13" spans="2:16" ht="17.100000000000001" customHeight="1" x14ac:dyDescent="0.3">
      <c r="B13" s="37">
        <v>322</v>
      </c>
      <c r="C13" s="38" t="s">
        <v>5</v>
      </c>
      <c r="D13" s="38"/>
      <c r="E13" s="38"/>
      <c r="F13" s="38"/>
      <c r="G13" s="38"/>
      <c r="H13" s="38"/>
      <c r="I13" s="40">
        <v>95000</v>
      </c>
      <c r="J13" s="41">
        <v>69518.28</v>
      </c>
      <c r="K13" s="41">
        <f>J13/I13*100</f>
        <v>73.177136842105256</v>
      </c>
      <c r="L13" s="312">
        <v>95000</v>
      </c>
      <c r="M13" s="320"/>
    </row>
    <row r="14" spans="2:16" ht="17.100000000000001" customHeight="1" thickBot="1" x14ac:dyDescent="0.35">
      <c r="B14" s="42">
        <v>32</v>
      </c>
      <c r="C14" s="43" t="s">
        <v>170</v>
      </c>
      <c r="D14" s="44"/>
      <c r="E14" s="44"/>
      <c r="F14" s="44"/>
      <c r="G14" s="44"/>
      <c r="H14" s="45"/>
      <c r="I14" s="46">
        <f>SUM(I12:I13)</f>
        <v>1675000</v>
      </c>
      <c r="J14" s="46">
        <f>SUM(J12:J13)</f>
        <v>1520215.4000000001</v>
      </c>
      <c r="K14" s="47">
        <f>J14/I14*100</f>
        <v>90.759128358208969</v>
      </c>
      <c r="L14" s="46">
        <f>SUM(L12:L13)</f>
        <v>1695000</v>
      </c>
      <c r="M14" s="320">
        <f>SUM(L14-I14)</f>
        <v>20000</v>
      </c>
    </row>
    <row r="15" spans="2:16" ht="17.100000000000001" customHeight="1" thickTop="1" x14ac:dyDescent="0.3">
      <c r="B15" s="48"/>
      <c r="C15" s="22"/>
      <c r="D15" s="22"/>
      <c r="E15" s="22"/>
      <c r="F15" s="22"/>
      <c r="G15" s="22"/>
      <c r="H15" s="22"/>
      <c r="I15" s="49"/>
      <c r="J15" s="49"/>
      <c r="K15" s="50"/>
      <c r="L15" s="49"/>
      <c r="M15" s="320"/>
    </row>
    <row r="16" spans="2:16" ht="17.100000000000001" customHeight="1" x14ac:dyDescent="0.3">
      <c r="B16" s="48">
        <v>34</v>
      </c>
      <c r="C16" s="22" t="s">
        <v>6</v>
      </c>
      <c r="D16" s="22"/>
      <c r="E16" s="22"/>
      <c r="F16" s="22"/>
      <c r="G16" s="22"/>
      <c r="H16" s="22"/>
      <c r="I16" s="51"/>
      <c r="J16" s="51"/>
      <c r="K16" s="52"/>
      <c r="L16" s="51"/>
      <c r="M16" s="320"/>
    </row>
    <row r="17" spans="2:13" ht="17.100000000000001" customHeight="1" x14ac:dyDescent="0.3">
      <c r="B17" s="53">
        <v>341</v>
      </c>
      <c r="C17" s="54" t="s">
        <v>7</v>
      </c>
      <c r="D17" s="54"/>
      <c r="E17" s="54"/>
      <c r="F17" s="54"/>
      <c r="G17" s="54"/>
      <c r="H17" s="55"/>
      <c r="I17" s="56"/>
      <c r="J17" s="57"/>
      <c r="K17" s="58"/>
      <c r="L17" s="56"/>
      <c r="M17" s="320"/>
    </row>
    <row r="18" spans="2:13" ht="17.100000000000001" customHeight="1" x14ac:dyDescent="0.3">
      <c r="B18" s="37">
        <v>341311</v>
      </c>
      <c r="C18" s="59" t="s">
        <v>8</v>
      </c>
      <c r="D18" s="38"/>
      <c r="E18" s="38"/>
      <c r="F18" s="20"/>
      <c r="G18" s="38"/>
      <c r="H18" s="60"/>
      <c r="I18" s="61">
        <v>400</v>
      </c>
      <c r="J18" s="41">
        <v>569.97</v>
      </c>
      <c r="K18" s="41">
        <f>J18/I18*100</f>
        <v>142.49250000000001</v>
      </c>
      <c r="L18" s="378">
        <v>600</v>
      </c>
      <c r="M18" s="320">
        <f>SUM(L18-I18)</f>
        <v>200</v>
      </c>
    </row>
    <row r="19" spans="2:13" ht="17.100000000000001" customHeight="1" x14ac:dyDescent="0.3">
      <c r="B19" s="37">
        <v>34141</v>
      </c>
      <c r="C19" s="59" t="s">
        <v>9</v>
      </c>
      <c r="D19" s="54"/>
      <c r="E19" s="54"/>
      <c r="F19" s="54"/>
      <c r="G19" s="54"/>
      <c r="H19" s="55"/>
      <c r="I19" s="62"/>
      <c r="J19" s="63"/>
      <c r="K19" s="41"/>
      <c r="L19" s="62"/>
      <c r="M19" s="320"/>
    </row>
    <row r="20" spans="2:13" ht="17.100000000000001" customHeight="1" thickBot="1" x14ac:dyDescent="0.35">
      <c r="B20" s="42">
        <v>34</v>
      </c>
      <c r="C20" s="43" t="s">
        <v>171</v>
      </c>
      <c r="D20" s="44"/>
      <c r="E20" s="44"/>
      <c r="F20" s="44"/>
      <c r="G20" s="44"/>
      <c r="H20" s="64"/>
      <c r="I20" s="65">
        <f>SUM(I17:I18)</f>
        <v>400</v>
      </c>
      <c r="J20" s="66">
        <f>SUM(J17+J19+J18)</f>
        <v>569.97</v>
      </c>
      <c r="K20" s="66">
        <f t="shared" ref="K20" si="0">J20/I20*100</f>
        <v>142.49250000000001</v>
      </c>
      <c r="L20" s="436">
        <f>SUM(L18:L19)</f>
        <v>600</v>
      </c>
      <c r="M20" s="320">
        <f>SUM(L20-I20)</f>
        <v>200</v>
      </c>
    </row>
    <row r="21" spans="2:13" ht="17.100000000000001" customHeight="1" thickTop="1" x14ac:dyDescent="0.3">
      <c r="B21" s="48"/>
      <c r="C21" s="22"/>
      <c r="D21" s="22"/>
      <c r="E21" s="22"/>
      <c r="F21" s="22"/>
      <c r="G21" s="67"/>
      <c r="H21" s="68"/>
      <c r="I21" s="69"/>
      <c r="J21" s="49"/>
      <c r="K21" s="52"/>
      <c r="L21" s="69"/>
    </row>
    <row r="22" spans="2:13" ht="17.100000000000001" customHeight="1" x14ac:dyDescent="0.3">
      <c r="B22" s="70">
        <v>36</v>
      </c>
      <c r="C22" s="54" t="s">
        <v>10</v>
      </c>
      <c r="D22" s="54"/>
      <c r="E22" s="54"/>
      <c r="F22" s="54"/>
      <c r="G22" s="54"/>
      <c r="H22" s="55"/>
      <c r="I22" s="62"/>
      <c r="J22" s="63"/>
      <c r="K22" s="58"/>
      <c r="L22" s="62"/>
    </row>
    <row r="23" spans="2:13" ht="17.100000000000001" customHeight="1" x14ac:dyDescent="0.3">
      <c r="B23" s="48"/>
      <c r="C23" s="22"/>
      <c r="D23" s="22"/>
      <c r="E23" s="22"/>
      <c r="F23" s="22"/>
      <c r="G23" s="22"/>
      <c r="H23" s="71"/>
      <c r="I23" s="62"/>
      <c r="J23" s="63"/>
      <c r="K23" s="58"/>
      <c r="L23" s="62"/>
    </row>
    <row r="24" spans="2:13" ht="17.100000000000001" customHeight="1" x14ac:dyDescent="0.3">
      <c r="B24" s="70">
        <v>361</v>
      </c>
      <c r="C24" s="54" t="s">
        <v>11</v>
      </c>
      <c r="D24" s="54"/>
      <c r="E24" s="54"/>
      <c r="F24" s="54"/>
      <c r="G24" s="54"/>
      <c r="H24" s="55"/>
      <c r="I24" s="72">
        <v>20000</v>
      </c>
      <c r="J24" s="176">
        <f>SUM(J25+J26)</f>
        <v>17683.810000000001</v>
      </c>
      <c r="K24" s="58">
        <f>J24/I24*100</f>
        <v>88.419050000000013</v>
      </c>
      <c r="L24" s="72">
        <f>SUM(L25+L26)</f>
        <v>20000</v>
      </c>
    </row>
    <row r="25" spans="2:13" ht="17.100000000000001" customHeight="1" x14ac:dyDescent="0.3">
      <c r="B25" s="73">
        <v>361</v>
      </c>
      <c r="C25" s="74" t="s">
        <v>12</v>
      </c>
      <c r="D25" s="74"/>
      <c r="E25" s="74"/>
      <c r="F25" s="74"/>
      <c r="G25" s="75"/>
      <c r="H25" s="75"/>
      <c r="I25" s="40">
        <v>20000</v>
      </c>
      <c r="J25" s="40">
        <v>14330.74</v>
      </c>
      <c r="K25" s="41">
        <f>J25/I25*100</f>
        <v>71.653700000000001</v>
      </c>
      <c r="L25" s="40">
        <v>16646.93</v>
      </c>
    </row>
    <row r="26" spans="2:13" ht="17.100000000000001" customHeight="1" x14ac:dyDescent="0.3">
      <c r="B26" s="271">
        <v>36141</v>
      </c>
      <c r="C26" s="20" t="s">
        <v>194</v>
      </c>
      <c r="D26" s="20"/>
      <c r="E26" s="20"/>
      <c r="F26" s="22"/>
      <c r="G26" s="22"/>
      <c r="H26" s="22"/>
      <c r="I26" s="79">
        <v>0</v>
      </c>
      <c r="J26" s="79">
        <v>3353.07</v>
      </c>
      <c r="K26" s="41"/>
      <c r="L26" s="79">
        <v>3353.07</v>
      </c>
    </row>
    <row r="27" spans="2:13" ht="17.100000000000001" customHeight="1" x14ac:dyDescent="0.3">
      <c r="B27" s="53">
        <v>363</v>
      </c>
      <c r="C27" s="54" t="s">
        <v>13</v>
      </c>
      <c r="D27" s="54"/>
      <c r="E27" s="54"/>
      <c r="F27" s="54"/>
      <c r="G27" s="54"/>
      <c r="H27" s="77"/>
      <c r="I27" s="78">
        <v>25000</v>
      </c>
      <c r="J27" s="78">
        <f>SUM(J28:J30)</f>
        <v>3066.28</v>
      </c>
      <c r="K27" s="58">
        <f>J27/I27*100</f>
        <v>12.26512</v>
      </c>
      <c r="L27" s="78">
        <f>SUM(L28:L30)</f>
        <v>5000</v>
      </c>
    </row>
    <row r="28" spans="2:13" ht="17.100000000000001" customHeight="1" x14ac:dyDescent="0.3">
      <c r="B28" s="37">
        <v>36311</v>
      </c>
      <c r="C28" s="59" t="s">
        <v>159</v>
      </c>
      <c r="D28" s="38"/>
      <c r="E28" s="38"/>
      <c r="F28" s="38"/>
      <c r="G28" s="38"/>
      <c r="H28" s="39"/>
      <c r="I28" s="79"/>
      <c r="J28" s="79"/>
      <c r="K28" s="41"/>
      <c r="L28" s="79"/>
    </row>
    <row r="29" spans="2:13" ht="17.100000000000001" customHeight="1" x14ac:dyDescent="0.3">
      <c r="B29" s="37">
        <v>36321</v>
      </c>
      <c r="C29" s="59" t="s">
        <v>14</v>
      </c>
      <c r="D29" s="38"/>
      <c r="E29" s="38"/>
      <c r="F29" s="38"/>
      <c r="G29" s="38"/>
      <c r="H29" s="39"/>
      <c r="I29" s="79"/>
      <c r="J29" s="57"/>
      <c r="K29" s="58"/>
      <c r="L29" s="79"/>
    </row>
    <row r="30" spans="2:13" ht="17.100000000000001" customHeight="1" x14ac:dyDescent="0.3">
      <c r="B30" s="37">
        <v>363311</v>
      </c>
      <c r="C30" s="59" t="s">
        <v>135</v>
      </c>
      <c r="D30" s="38"/>
      <c r="E30" s="38"/>
      <c r="F30" s="38"/>
      <c r="G30" s="38"/>
      <c r="H30" s="39"/>
      <c r="I30" s="79">
        <v>25000</v>
      </c>
      <c r="J30" s="57">
        <v>3066.28</v>
      </c>
      <c r="K30" s="41">
        <f>J30/I30*100</f>
        <v>12.26512</v>
      </c>
      <c r="L30" s="79">
        <v>5000</v>
      </c>
      <c r="M30" s="319">
        <f>SUM(L30-I30)</f>
        <v>-20000</v>
      </c>
    </row>
    <row r="31" spans="2:13" ht="17.100000000000001" customHeight="1" x14ac:dyDescent="0.3">
      <c r="B31" s="37"/>
      <c r="C31" s="38"/>
      <c r="D31" s="38"/>
      <c r="E31" s="38"/>
      <c r="F31" s="38"/>
      <c r="G31" s="20"/>
      <c r="H31" s="38"/>
      <c r="I31" s="56"/>
      <c r="J31" s="57"/>
      <c r="K31" s="41"/>
      <c r="L31" s="313"/>
      <c r="M31" s="319"/>
    </row>
    <row r="32" spans="2:13" ht="17.100000000000001" customHeight="1" thickBot="1" x14ac:dyDescent="0.35">
      <c r="B32" s="80">
        <v>36</v>
      </c>
      <c r="C32" s="81" t="s">
        <v>10</v>
      </c>
      <c r="D32" s="82"/>
      <c r="E32" s="82"/>
      <c r="F32" s="82"/>
      <c r="G32" s="82"/>
      <c r="H32" s="83"/>
      <c r="I32" s="84">
        <f>SUM(I24+I30+I28)</f>
        <v>45000</v>
      </c>
      <c r="J32" s="84">
        <f>SUM(J24+J27)</f>
        <v>20750.09</v>
      </c>
      <c r="K32" s="85">
        <f t="shared" ref="K32:K33" si="1">J32/I32*100</f>
        <v>46.111311111111114</v>
      </c>
      <c r="L32" s="84">
        <f>SUM(L24+L27)</f>
        <v>25000</v>
      </c>
      <c r="M32" s="319">
        <f>SUM(L32-I32)</f>
        <v>-20000</v>
      </c>
    </row>
    <row r="33" spans="2:13" ht="17.100000000000001" customHeight="1" thickTop="1" thickBot="1" x14ac:dyDescent="0.35">
      <c r="B33" s="86">
        <v>3</v>
      </c>
      <c r="C33" s="87" t="s">
        <v>15</v>
      </c>
      <c r="D33" s="87"/>
      <c r="E33" s="88"/>
      <c r="F33" s="89"/>
      <c r="G33" s="89"/>
      <c r="H33" s="90"/>
      <c r="I33" s="92">
        <f>I14+I20+I32</f>
        <v>1720400</v>
      </c>
      <c r="J33" s="92">
        <f>J14+J20+J32</f>
        <v>1541535.4600000002</v>
      </c>
      <c r="K33" s="93">
        <f t="shared" si="1"/>
        <v>89.603316670541744</v>
      </c>
      <c r="L33" s="91">
        <f>L14+L20+L32</f>
        <v>1720600</v>
      </c>
    </row>
    <row r="34" spans="2:13" ht="17.100000000000001" customHeight="1" thickTop="1" x14ac:dyDescent="0.3">
      <c r="B34" s="94"/>
      <c r="C34" s="22"/>
      <c r="D34" s="22"/>
      <c r="E34" s="22"/>
      <c r="F34" s="22"/>
      <c r="G34" s="22"/>
      <c r="H34" s="22"/>
      <c r="I34" s="95"/>
      <c r="J34" s="96"/>
      <c r="K34" s="97"/>
      <c r="L34" s="300"/>
    </row>
    <row r="35" spans="2:13" ht="17.100000000000001" customHeight="1" x14ac:dyDescent="0.3">
      <c r="B35" s="98">
        <v>4</v>
      </c>
      <c r="C35" s="99" t="s">
        <v>16</v>
      </c>
      <c r="D35" s="100"/>
      <c r="E35" s="100"/>
      <c r="F35" s="100"/>
      <c r="G35" s="100"/>
      <c r="H35" s="100"/>
      <c r="I35" s="101"/>
      <c r="J35" s="102"/>
      <c r="K35" s="103"/>
      <c r="L35" s="301"/>
    </row>
    <row r="36" spans="2:13" ht="17.100000000000001" customHeight="1" thickBot="1" x14ac:dyDescent="0.35">
      <c r="B36" s="98">
        <v>41</v>
      </c>
      <c r="C36" s="99" t="s">
        <v>17</v>
      </c>
      <c r="D36" s="99"/>
      <c r="E36" s="99"/>
      <c r="F36" s="99"/>
      <c r="G36" s="99"/>
      <c r="H36" s="99"/>
      <c r="I36" s="104"/>
      <c r="J36" s="105"/>
      <c r="K36" s="103"/>
      <c r="L36" s="302"/>
    </row>
    <row r="37" spans="2:13" ht="17.100000000000001" customHeight="1" thickBot="1" x14ac:dyDescent="0.35">
      <c r="B37" s="106">
        <v>411</v>
      </c>
      <c r="C37" s="107" t="s">
        <v>18</v>
      </c>
      <c r="D37" s="108"/>
      <c r="E37" s="108"/>
      <c r="F37" s="108"/>
      <c r="G37" s="108"/>
      <c r="H37" s="109"/>
      <c r="I37" s="110">
        <f>I38+I39</f>
        <v>250000</v>
      </c>
      <c r="J37" s="110">
        <f>J38+J39</f>
        <v>165646.64000000001</v>
      </c>
      <c r="K37" s="111">
        <f>J37/I37*100</f>
        <v>66.258656000000002</v>
      </c>
      <c r="L37" s="110">
        <f>L38+L39</f>
        <v>250000</v>
      </c>
    </row>
    <row r="38" spans="2:13" ht="17.100000000000001" customHeight="1" x14ac:dyDescent="0.3">
      <c r="B38" s="112">
        <v>41111</v>
      </c>
      <c r="C38" s="113" t="s">
        <v>19</v>
      </c>
      <c r="D38" s="74"/>
      <c r="E38" s="74"/>
      <c r="F38" s="74"/>
      <c r="G38" s="74"/>
      <c r="H38" s="74"/>
      <c r="I38" s="114">
        <v>250000</v>
      </c>
      <c r="J38" s="114">
        <v>165646.64000000001</v>
      </c>
      <c r="K38" s="115">
        <f>J38/I38*100</f>
        <v>66.258656000000002</v>
      </c>
      <c r="L38" s="114">
        <v>250000</v>
      </c>
    </row>
    <row r="39" spans="2:13" ht="17.100000000000001" customHeight="1" x14ac:dyDescent="0.3">
      <c r="B39" s="73">
        <v>41131</v>
      </c>
      <c r="C39" s="113" t="s">
        <v>121</v>
      </c>
      <c r="D39" s="74"/>
      <c r="E39" s="38"/>
      <c r="F39" s="74"/>
      <c r="G39" s="74"/>
      <c r="H39" s="74"/>
      <c r="I39" s="114"/>
      <c r="J39" s="116"/>
      <c r="K39" s="41"/>
      <c r="L39" s="114"/>
    </row>
    <row r="40" spans="2:13" ht="17.100000000000001" customHeight="1" x14ac:dyDescent="0.3">
      <c r="B40" s="48"/>
      <c r="C40" s="22"/>
      <c r="D40" s="20"/>
      <c r="E40" s="20"/>
      <c r="F40" s="20"/>
      <c r="G40" s="20"/>
      <c r="H40" s="20"/>
      <c r="I40" s="117"/>
      <c r="J40" s="118"/>
      <c r="K40" s="41"/>
      <c r="L40" s="117"/>
    </row>
    <row r="41" spans="2:13" ht="17.100000000000001" customHeight="1" x14ac:dyDescent="0.3">
      <c r="B41" s="119">
        <v>412</v>
      </c>
      <c r="C41" s="120" t="s">
        <v>20</v>
      </c>
      <c r="D41" s="120"/>
      <c r="E41" s="120"/>
      <c r="F41" s="120"/>
      <c r="G41" s="120"/>
      <c r="H41" s="120"/>
      <c r="I41" s="121">
        <f>SUM(I43:I44)</f>
        <v>13500</v>
      </c>
      <c r="J41" s="63">
        <f>SUM(J42:J44)</f>
        <v>8100</v>
      </c>
      <c r="K41" s="41">
        <f>J41/I41*100</f>
        <v>60</v>
      </c>
      <c r="L41" s="121">
        <f>SUM(L43:L44)</f>
        <v>12500</v>
      </c>
    </row>
    <row r="42" spans="2:13" ht="17.100000000000001" customHeight="1" x14ac:dyDescent="0.3">
      <c r="B42" s="122">
        <v>41214</v>
      </c>
      <c r="C42" s="59" t="s">
        <v>21</v>
      </c>
      <c r="D42" s="38"/>
      <c r="E42" s="38"/>
      <c r="F42" s="38"/>
      <c r="G42" s="38"/>
      <c r="H42" s="38"/>
      <c r="I42" s="123"/>
      <c r="J42" s="79"/>
      <c r="K42" s="41"/>
      <c r="L42" s="123"/>
    </row>
    <row r="43" spans="2:13" ht="17.100000000000001" customHeight="1" x14ac:dyDescent="0.3">
      <c r="B43" s="122">
        <v>41215</v>
      </c>
      <c r="C43" s="59" t="s">
        <v>22</v>
      </c>
      <c r="D43" s="38"/>
      <c r="E43" s="38"/>
      <c r="F43" s="38"/>
      <c r="G43" s="38"/>
      <c r="H43" s="38"/>
      <c r="I43" s="123">
        <v>1500</v>
      </c>
      <c r="J43" s="57">
        <v>0</v>
      </c>
      <c r="K43" s="41">
        <f>J43/I43*100</f>
        <v>0</v>
      </c>
      <c r="L43" s="322">
        <v>500</v>
      </c>
      <c r="M43" s="319">
        <f>SUM(L43-I43)</f>
        <v>-1000</v>
      </c>
    </row>
    <row r="44" spans="2:13" ht="17.100000000000001" customHeight="1" x14ac:dyDescent="0.3">
      <c r="B44" s="122">
        <v>41219</v>
      </c>
      <c r="C44" s="59" t="s">
        <v>23</v>
      </c>
      <c r="D44" s="38"/>
      <c r="E44" s="38"/>
      <c r="F44" s="38"/>
      <c r="G44" s="38"/>
      <c r="H44" s="38"/>
      <c r="I44" s="123">
        <v>12000</v>
      </c>
      <c r="J44" s="57">
        <v>8100</v>
      </c>
      <c r="K44" s="41">
        <f>J44/I44*100</f>
        <v>67.5</v>
      </c>
      <c r="L44" s="123">
        <v>12000</v>
      </c>
    </row>
    <row r="45" spans="2:13" ht="17.100000000000001" customHeight="1" x14ac:dyDescent="0.3">
      <c r="B45" s="124"/>
      <c r="C45" s="75"/>
      <c r="D45" s="75"/>
      <c r="E45" s="75"/>
      <c r="F45" s="75"/>
      <c r="G45" s="75"/>
      <c r="H45" s="75"/>
      <c r="I45" s="125"/>
      <c r="J45" s="51"/>
      <c r="K45" s="41"/>
      <c r="L45" s="125"/>
    </row>
    <row r="46" spans="2:13" ht="17.100000000000001" customHeight="1" x14ac:dyDescent="0.3">
      <c r="B46" s="119">
        <v>413</v>
      </c>
      <c r="C46" s="120" t="s">
        <v>24</v>
      </c>
      <c r="D46" s="120"/>
      <c r="E46" s="120"/>
      <c r="F46" s="120"/>
      <c r="G46" s="120"/>
      <c r="H46" s="120"/>
      <c r="I46" s="121">
        <f>SUM(I47:I50)</f>
        <v>41250</v>
      </c>
      <c r="J46" s="121">
        <f>SUM(J47:J48)</f>
        <v>26515.55</v>
      </c>
      <c r="K46" s="58">
        <f>J46/I46*100</f>
        <v>64.280121212121216</v>
      </c>
      <c r="L46" s="121">
        <f>SUM(L47:L50)</f>
        <v>41250</v>
      </c>
    </row>
    <row r="47" spans="2:13" s="292" customFormat="1" ht="17.100000000000001" customHeight="1" x14ac:dyDescent="0.3">
      <c r="B47" s="288">
        <v>41311</v>
      </c>
      <c r="C47" s="295" t="s">
        <v>25</v>
      </c>
      <c r="D47" s="296"/>
      <c r="E47" s="296"/>
      <c r="F47" s="296"/>
      <c r="G47" s="296"/>
      <c r="H47" s="296"/>
      <c r="I47" s="114">
        <v>41250</v>
      </c>
      <c r="J47" s="116">
        <v>26515.55</v>
      </c>
      <c r="K47" s="218">
        <f>J47/I47*100</f>
        <v>64.280121212121216</v>
      </c>
      <c r="L47" s="114">
        <v>41250</v>
      </c>
      <c r="M47" s="318"/>
    </row>
    <row r="48" spans="2:13" ht="17.100000000000001" customHeight="1" x14ac:dyDescent="0.3">
      <c r="B48" s="73"/>
      <c r="C48" s="113"/>
      <c r="D48" s="74"/>
      <c r="E48" s="74"/>
      <c r="F48" s="74"/>
      <c r="G48" s="74"/>
      <c r="H48" s="74"/>
      <c r="I48" s="114"/>
      <c r="J48" s="116"/>
      <c r="K48" s="41"/>
      <c r="L48" s="114"/>
    </row>
    <row r="49" spans="2:13" ht="17.100000000000001" customHeight="1" x14ac:dyDescent="0.3">
      <c r="B49" s="73"/>
      <c r="C49" s="113"/>
      <c r="D49" s="74"/>
      <c r="E49" s="74"/>
      <c r="F49" s="74"/>
      <c r="G49" s="74"/>
      <c r="H49" s="74"/>
      <c r="I49" s="114"/>
      <c r="J49" s="57"/>
      <c r="K49" s="41"/>
      <c r="L49" s="114"/>
    </row>
    <row r="50" spans="2:13" ht="17.100000000000001" customHeight="1" thickBot="1" x14ac:dyDescent="0.35">
      <c r="B50" s="126"/>
      <c r="C50" s="127"/>
      <c r="D50" s="128"/>
      <c r="E50" s="128"/>
      <c r="F50" s="128"/>
      <c r="G50" s="128"/>
      <c r="H50" s="129"/>
      <c r="I50" s="130"/>
      <c r="J50" s="131"/>
      <c r="K50" s="132"/>
      <c r="L50" s="130"/>
    </row>
    <row r="51" spans="2:13" ht="17.100000000000001" customHeight="1" thickBot="1" x14ac:dyDescent="0.35">
      <c r="B51" s="133">
        <v>41</v>
      </c>
      <c r="C51" s="134" t="s">
        <v>172</v>
      </c>
      <c r="D51" s="135"/>
      <c r="E51" s="135"/>
      <c r="F51" s="135"/>
      <c r="G51" s="135"/>
      <c r="H51" s="135"/>
      <c r="I51" s="136">
        <f>I37+I41+I46</f>
        <v>304750</v>
      </c>
      <c r="J51" s="137">
        <f>J37+J41+J46</f>
        <v>200262.19</v>
      </c>
      <c r="K51" s="138">
        <f t="shared" ref="K51" si="2">J51/I51*100</f>
        <v>65.713598031173092</v>
      </c>
      <c r="L51" s="437">
        <f>L37+L41+L46</f>
        <v>303750</v>
      </c>
      <c r="M51" s="438">
        <f>SUM(L51-I51)</f>
        <v>-1000</v>
      </c>
    </row>
    <row r="52" spans="2:13" ht="17.100000000000001" customHeight="1" thickBot="1" x14ac:dyDescent="0.35">
      <c r="B52" s="139"/>
      <c r="C52" s="140"/>
      <c r="D52" s="140"/>
      <c r="E52" s="140"/>
      <c r="F52" s="140"/>
      <c r="G52" s="140"/>
      <c r="H52" s="140"/>
      <c r="I52" s="141"/>
      <c r="J52" s="141"/>
      <c r="K52" s="142"/>
      <c r="L52" s="303"/>
    </row>
    <row r="53" spans="2:13" ht="17.100000000000001" customHeight="1" x14ac:dyDescent="0.3">
      <c r="B53" s="143">
        <v>42</v>
      </c>
      <c r="C53" s="144" t="s">
        <v>26</v>
      </c>
      <c r="D53" s="144"/>
      <c r="E53" s="144"/>
      <c r="F53" s="144"/>
      <c r="G53" s="144"/>
      <c r="H53" s="145"/>
      <c r="I53" s="146"/>
      <c r="J53" s="147"/>
      <c r="K53" s="52"/>
      <c r="L53" s="146"/>
    </row>
    <row r="54" spans="2:13" ht="17.100000000000001" customHeight="1" x14ac:dyDescent="0.3">
      <c r="B54" s="148">
        <v>421</v>
      </c>
      <c r="C54" s="149" t="s">
        <v>27</v>
      </c>
      <c r="D54" s="120"/>
      <c r="E54" s="120"/>
      <c r="F54" s="120"/>
      <c r="G54" s="120"/>
      <c r="H54" s="150"/>
      <c r="I54" s="151"/>
      <c r="J54" s="151"/>
      <c r="K54" s="58"/>
      <c r="L54" s="151"/>
    </row>
    <row r="55" spans="2:13" ht="17.100000000000001" customHeight="1" x14ac:dyDescent="0.3">
      <c r="B55" s="112">
        <v>42111</v>
      </c>
      <c r="C55" s="113" t="s">
        <v>28</v>
      </c>
      <c r="D55" s="74"/>
      <c r="E55" s="74"/>
      <c r="F55" s="74"/>
      <c r="G55" s="74"/>
      <c r="H55" s="152"/>
      <c r="I55" s="153">
        <v>3000</v>
      </c>
      <c r="J55" s="40">
        <v>962.53</v>
      </c>
      <c r="K55" s="41">
        <f t="shared" ref="K55:K65" si="3">J55/I55*100</f>
        <v>32.084333333333333</v>
      </c>
      <c r="L55" s="380">
        <v>2000</v>
      </c>
      <c r="M55" s="319">
        <f>SUM(L55-I55)</f>
        <v>-1000</v>
      </c>
    </row>
    <row r="56" spans="2:13" ht="17.100000000000001" customHeight="1" x14ac:dyDescent="0.3">
      <c r="B56" s="37">
        <v>42112</v>
      </c>
      <c r="C56" s="59" t="s">
        <v>29</v>
      </c>
      <c r="D56" s="38"/>
      <c r="E56" s="38"/>
      <c r="F56" s="38"/>
      <c r="G56" s="38"/>
      <c r="H56" s="60"/>
      <c r="I56" s="123">
        <v>1500</v>
      </c>
      <c r="J56" s="79">
        <v>792</v>
      </c>
      <c r="K56" s="41">
        <f t="shared" si="3"/>
        <v>52.800000000000004</v>
      </c>
      <c r="L56" s="322">
        <v>1000</v>
      </c>
    </row>
    <row r="57" spans="2:13" ht="17.100000000000001" customHeight="1" x14ac:dyDescent="0.3">
      <c r="B57" s="37">
        <v>42113</v>
      </c>
      <c r="C57" s="59" t="s">
        <v>30</v>
      </c>
      <c r="D57" s="38"/>
      <c r="E57" s="38"/>
      <c r="F57" s="38"/>
      <c r="G57" s="38"/>
      <c r="H57" s="60"/>
      <c r="I57" s="153">
        <v>2000</v>
      </c>
      <c r="J57" s="40">
        <v>693.97</v>
      </c>
      <c r="K57" s="41">
        <f t="shared" si="3"/>
        <v>34.698499999999996</v>
      </c>
      <c r="L57" s="380">
        <v>1500</v>
      </c>
      <c r="M57" s="319">
        <f>SUM(L57-I57)</f>
        <v>-500</v>
      </c>
    </row>
    <row r="58" spans="2:13" ht="17.100000000000001" customHeight="1" x14ac:dyDescent="0.3">
      <c r="B58" s="37">
        <v>42114</v>
      </c>
      <c r="C58" s="59" t="s">
        <v>31</v>
      </c>
      <c r="D58" s="38"/>
      <c r="E58" s="38"/>
      <c r="F58" s="38"/>
      <c r="G58" s="38"/>
      <c r="H58" s="60"/>
      <c r="I58" s="123">
        <v>2000</v>
      </c>
      <c r="J58" s="79">
        <v>1068.21</v>
      </c>
      <c r="K58" s="41">
        <f t="shared" si="3"/>
        <v>53.410500000000006</v>
      </c>
      <c r="L58" s="123">
        <v>2000</v>
      </c>
      <c r="M58" s="319">
        <f>SUM(L58-I58)</f>
        <v>0</v>
      </c>
    </row>
    <row r="59" spans="2:13" ht="17.100000000000001" customHeight="1" x14ac:dyDescent="0.3">
      <c r="B59" s="37">
        <v>42115</v>
      </c>
      <c r="C59" s="59" t="s">
        <v>32</v>
      </c>
      <c r="D59" s="38"/>
      <c r="E59" s="38"/>
      <c r="F59" s="38"/>
      <c r="G59" s="38"/>
      <c r="H59" s="60"/>
      <c r="I59" s="153">
        <v>3000</v>
      </c>
      <c r="J59" s="40">
        <v>2629.6</v>
      </c>
      <c r="K59" s="41">
        <f t="shared" si="3"/>
        <v>87.653333333333322</v>
      </c>
      <c r="L59" s="153">
        <v>3000</v>
      </c>
    </row>
    <row r="60" spans="2:13" ht="17.100000000000001" customHeight="1" x14ac:dyDescent="0.3">
      <c r="B60" s="37">
        <v>42116</v>
      </c>
      <c r="C60" s="59" t="s">
        <v>33</v>
      </c>
      <c r="D60" s="38"/>
      <c r="E60" s="38"/>
      <c r="F60" s="38"/>
      <c r="G60" s="38"/>
      <c r="H60" s="39"/>
      <c r="I60" s="123">
        <v>3000</v>
      </c>
      <c r="J60" s="79">
        <v>3534.8</v>
      </c>
      <c r="K60" s="41">
        <f t="shared" si="3"/>
        <v>117.82666666666668</v>
      </c>
      <c r="L60" s="286">
        <v>4000</v>
      </c>
      <c r="M60" s="320">
        <f>SUM(L60-I60)</f>
        <v>1000</v>
      </c>
    </row>
    <row r="61" spans="2:13" ht="17.100000000000001" customHeight="1" x14ac:dyDescent="0.3">
      <c r="B61" s="37">
        <v>42119</v>
      </c>
      <c r="C61" s="59" t="s">
        <v>34</v>
      </c>
      <c r="D61" s="38"/>
      <c r="E61" s="38"/>
      <c r="F61" s="38"/>
      <c r="G61" s="38"/>
      <c r="H61" s="154"/>
      <c r="I61" s="123">
        <v>1500</v>
      </c>
      <c r="J61" s="79">
        <v>0</v>
      </c>
      <c r="K61" s="41">
        <f t="shared" si="3"/>
        <v>0</v>
      </c>
      <c r="L61" s="322">
        <v>300</v>
      </c>
      <c r="M61" s="319">
        <f>SUM(L61-I61)</f>
        <v>-1200</v>
      </c>
    </row>
    <row r="62" spans="2:13" ht="17.100000000000001" customHeight="1" x14ac:dyDescent="0.3">
      <c r="B62" s="37">
        <v>42121</v>
      </c>
      <c r="C62" s="59" t="s">
        <v>35</v>
      </c>
      <c r="D62" s="38"/>
      <c r="E62" s="38"/>
      <c r="F62" s="38"/>
      <c r="G62" s="74"/>
      <c r="H62" s="39"/>
      <c r="I62" s="153">
        <v>9000</v>
      </c>
      <c r="J62" s="40">
        <v>5573.16</v>
      </c>
      <c r="K62" s="41">
        <f t="shared" si="3"/>
        <v>61.923999999999999</v>
      </c>
      <c r="L62" s="153">
        <v>9000</v>
      </c>
    </row>
    <row r="63" spans="2:13" ht="17.100000000000001" customHeight="1" x14ac:dyDescent="0.3">
      <c r="B63" s="112">
        <v>42131</v>
      </c>
      <c r="C63" s="113" t="s">
        <v>36</v>
      </c>
      <c r="D63" s="74"/>
      <c r="E63" s="74"/>
      <c r="F63" s="74"/>
      <c r="G63" s="74"/>
      <c r="H63" s="74"/>
      <c r="I63" s="153">
        <v>1000</v>
      </c>
      <c r="J63" s="40">
        <v>637.5</v>
      </c>
      <c r="K63" s="41">
        <f t="shared" si="3"/>
        <v>63.749999999999993</v>
      </c>
      <c r="L63" s="309">
        <v>1500</v>
      </c>
    </row>
    <row r="64" spans="2:13" ht="17.100000000000001" customHeight="1" thickBot="1" x14ac:dyDescent="0.35">
      <c r="B64" s="155">
        <v>42132</v>
      </c>
      <c r="C64" s="127" t="s">
        <v>37</v>
      </c>
      <c r="D64" s="128"/>
      <c r="E64" s="128"/>
      <c r="F64" s="128"/>
      <c r="G64" s="128"/>
      <c r="H64" s="128"/>
      <c r="I64" s="153">
        <v>2000</v>
      </c>
      <c r="J64" s="156"/>
      <c r="K64" s="132">
        <f t="shared" si="3"/>
        <v>0</v>
      </c>
      <c r="L64" s="153">
        <v>500</v>
      </c>
      <c r="M64" s="319">
        <f>SUM(L64-I64)</f>
        <v>-1500</v>
      </c>
    </row>
    <row r="65" spans="2:13" ht="17.100000000000001" customHeight="1" thickBot="1" x14ac:dyDescent="0.35">
      <c r="B65" s="133"/>
      <c r="C65" s="135" t="s">
        <v>173</v>
      </c>
      <c r="D65" s="135"/>
      <c r="E65" s="135"/>
      <c r="F65" s="135"/>
      <c r="G65" s="135"/>
      <c r="H65" s="135"/>
      <c r="I65" s="137">
        <f>SUM(I55:I64)</f>
        <v>28000</v>
      </c>
      <c r="J65" s="137">
        <f>SUM(J55:J64)</f>
        <v>15891.77</v>
      </c>
      <c r="K65" s="138">
        <f t="shared" si="3"/>
        <v>56.756321428571432</v>
      </c>
      <c r="L65" s="379">
        <f>SUM(L55:L64)</f>
        <v>24800</v>
      </c>
      <c r="M65" s="319">
        <f>SUM(L65-I65)</f>
        <v>-3200</v>
      </c>
    </row>
    <row r="66" spans="2:13" ht="17.100000000000001" customHeight="1" x14ac:dyDescent="0.3">
      <c r="B66" s="157"/>
      <c r="C66" s="158"/>
      <c r="D66" s="158"/>
      <c r="E66" s="158"/>
      <c r="F66" s="158"/>
      <c r="G66" s="158"/>
      <c r="H66" s="158"/>
      <c r="I66" s="159"/>
      <c r="J66" s="159"/>
      <c r="K66" s="159"/>
      <c r="L66" s="159"/>
    </row>
    <row r="67" spans="2:13" ht="17.100000000000001" customHeight="1" thickBot="1" x14ac:dyDescent="0.35">
      <c r="B67" s="160"/>
      <c r="C67" s="161"/>
      <c r="D67" s="161"/>
      <c r="E67" s="161"/>
      <c r="F67" s="161"/>
      <c r="G67" s="161"/>
      <c r="H67" s="161"/>
      <c r="I67" s="162"/>
      <c r="J67" s="162"/>
      <c r="K67" s="162"/>
      <c r="L67" s="162"/>
    </row>
    <row r="68" spans="2:13" ht="17.100000000000001" customHeight="1" thickBot="1" x14ac:dyDescent="0.35">
      <c r="B68" s="163" t="s">
        <v>0</v>
      </c>
      <c r="C68" s="164"/>
      <c r="D68" s="164"/>
      <c r="E68" s="164" t="s">
        <v>1</v>
      </c>
      <c r="F68" s="164"/>
      <c r="G68" s="164"/>
      <c r="H68" s="165"/>
      <c r="I68" s="166" t="s">
        <v>193</v>
      </c>
      <c r="J68" s="167" t="s">
        <v>126</v>
      </c>
      <c r="K68" s="168" t="s">
        <v>127</v>
      </c>
      <c r="L68" s="166" t="s">
        <v>188</v>
      </c>
    </row>
    <row r="69" spans="2:13" ht="17.100000000000001" customHeight="1" x14ac:dyDescent="0.3">
      <c r="B69" s="119">
        <v>422</v>
      </c>
      <c r="C69" s="120" t="s">
        <v>38</v>
      </c>
      <c r="D69" s="120"/>
      <c r="E69" s="120"/>
      <c r="F69" s="120"/>
      <c r="G69" s="120"/>
      <c r="H69" s="120"/>
      <c r="I69" s="169"/>
      <c r="J69" s="170"/>
      <c r="K69" s="171"/>
      <c r="L69" s="169"/>
    </row>
    <row r="70" spans="2:13" ht="17.100000000000001" customHeight="1" x14ac:dyDescent="0.3">
      <c r="B70" s="172">
        <v>42211</v>
      </c>
      <c r="C70" s="173" t="s">
        <v>39</v>
      </c>
      <c r="D70" s="74"/>
      <c r="E70" s="74"/>
      <c r="F70" s="174"/>
      <c r="G70" s="175"/>
      <c r="H70" s="175"/>
      <c r="I70" s="72">
        <f>SUM(I71:I92)</f>
        <v>135550</v>
      </c>
      <c r="J70" s="176">
        <f>SUM(J71:J92)</f>
        <v>97808.34</v>
      </c>
      <c r="K70" s="58">
        <f>J70/I70*100</f>
        <v>72.156650682405015</v>
      </c>
      <c r="L70" s="314">
        <f>SUM(L71:L92)</f>
        <v>151400</v>
      </c>
      <c r="M70" s="373">
        <f t="shared" ref="M70:M76" si="4">SUM(L70-I70)</f>
        <v>15850</v>
      </c>
    </row>
    <row r="71" spans="2:13" ht="16.95" customHeight="1" x14ac:dyDescent="0.3">
      <c r="B71" s="37">
        <v>4221101</v>
      </c>
      <c r="C71" s="59" t="s">
        <v>177</v>
      </c>
      <c r="D71" s="38"/>
      <c r="E71" s="20"/>
      <c r="F71" s="38"/>
      <c r="G71" s="38"/>
      <c r="H71" s="38"/>
      <c r="I71" s="40">
        <v>1500</v>
      </c>
      <c r="J71" s="40">
        <v>0</v>
      </c>
      <c r="K71" s="41">
        <f t="shared" ref="K71:K89" si="5">J71/I71*100</f>
        <v>0</v>
      </c>
      <c r="L71" s="325">
        <v>500</v>
      </c>
      <c r="M71" s="319">
        <f t="shared" si="4"/>
        <v>-1000</v>
      </c>
    </row>
    <row r="72" spans="2:13" ht="17.100000000000001" customHeight="1" x14ac:dyDescent="0.3">
      <c r="B72" s="37">
        <v>4221102</v>
      </c>
      <c r="C72" s="59" t="s">
        <v>147</v>
      </c>
      <c r="D72" s="38"/>
      <c r="E72" s="38"/>
      <c r="F72" s="38"/>
      <c r="G72" s="38"/>
      <c r="H72" s="38"/>
      <c r="I72" s="123">
        <v>1000</v>
      </c>
      <c r="J72" s="79">
        <v>2750.28</v>
      </c>
      <c r="K72" s="41">
        <f t="shared" si="5"/>
        <v>275.02800000000002</v>
      </c>
      <c r="L72" s="286">
        <v>4500</v>
      </c>
      <c r="M72" s="320">
        <f t="shared" si="4"/>
        <v>3500</v>
      </c>
    </row>
    <row r="73" spans="2:13" ht="17.100000000000001" customHeight="1" x14ac:dyDescent="0.3">
      <c r="B73" s="37">
        <v>4221103</v>
      </c>
      <c r="C73" s="59" t="s">
        <v>40</v>
      </c>
      <c r="D73" s="38"/>
      <c r="E73" s="38"/>
      <c r="F73" s="38"/>
      <c r="G73" s="38"/>
      <c r="H73" s="38"/>
      <c r="I73" s="123">
        <v>1300</v>
      </c>
      <c r="J73" s="79">
        <v>378.46</v>
      </c>
      <c r="K73" s="41">
        <f t="shared" si="5"/>
        <v>29.112307692307692</v>
      </c>
      <c r="L73" s="322">
        <v>1000</v>
      </c>
      <c r="M73" s="319">
        <f t="shared" si="4"/>
        <v>-300</v>
      </c>
    </row>
    <row r="74" spans="2:13" s="292" customFormat="1" ht="17.100000000000001" customHeight="1" x14ac:dyDescent="0.3">
      <c r="B74" s="293">
        <v>4221104</v>
      </c>
      <c r="C74" s="289" t="s">
        <v>41</v>
      </c>
      <c r="D74" s="290"/>
      <c r="E74" s="290"/>
      <c r="F74" s="290"/>
      <c r="G74" s="290"/>
      <c r="H74" s="290"/>
      <c r="I74" s="123">
        <v>800</v>
      </c>
      <c r="J74" s="79">
        <v>304.27</v>
      </c>
      <c r="K74" s="218">
        <f t="shared" si="5"/>
        <v>38.033749999999998</v>
      </c>
      <c r="L74" s="322">
        <v>400</v>
      </c>
      <c r="M74" s="319">
        <f t="shared" si="4"/>
        <v>-400</v>
      </c>
    </row>
    <row r="75" spans="2:13" ht="17.100000000000001" customHeight="1" x14ac:dyDescent="0.3">
      <c r="B75" s="37">
        <v>4221105</v>
      </c>
      <c r="C75" s="59" t="s">
        <v>42</v>
      </c>
      <c r="D75" s="38"/>
      <c r="E75" s="38"/>
      <c r="F75" s="38"/>
      <c r="G75" s="38"/>
      <c r="H75" s="38"/>
      <c r="I75" s="123">
        <v>2000</v>
      </c>
      <c r="J75" s="79">
        <v>330.4</v>
      </c>
      <c r="K75" s="41">
        <f t="shared" si="5"/>
        <v>16.52</v>
      </c>
      <c r="L75" s="322">
        <v>1000</v>
      </c>
      <c r="M75" s="319">
        <f t="shared" si="4"/>
        <v>-1000</v>
      </c>
    </row>
    <row r="76" spans="2:13" ht="17.100000000000001" customHeight="1" x14ac:dyDescent="0.3">
      <c r="B76" s="37">
        <v>4221106</v>
      </c>
      <c r="C76" s="59" t="s">
        <v>43</v>
      </c>
      <c r="D76" s="38"/>
      <c r="E76" s="38"/>
      <c r="F76" s="38"/>
      <c r="G76" s="38"/>
      <c r="H76" s="38"/>
      <c r="I76" s="123">
        <v>300</v>
      </c>
      <c r="J76" s="79">
        <v>1014.52</v>
      </c>
      <c r="K76" s="41">
        <v>0</v>
      </c>
      <c r="L76" s="286">
        <v>1100</v>
      </c>
      <c r="M76" s="320">
        <f t="shared" si="4"/>
        <v>800</v>
      </c>
    </row>
    <row r="77" spans="2:13" ht="17.100000000000001" customHeight="1" x14ac:dyDescent="0.3">
      <c r="B77" s="37">
        <v>4221107</v>
      </c>
      <c r="C77" s="59" t="s">
        <v>155</v>
      </c>
      <c r="D77" s="38"/>
      <c r="E77" s="38"/>
      <c r="F77" s="38"/>
      <c r="G77" s="38"/>
      <c r="H77" s="38"/>
      <c r="I77" s="123">
        <v>300</v>
      </c>
      <c r="J77" s="79">
        <v>0</v>
      </c>
      <c r="K77" s="41">
        <f t="shared" si="5"/>
        <v>0</v>
      </c>
      <c r="L77" s="123">
        <v>300</v>
      </c>
      <c r="M77" s="320"/>
    </row>
    <row r="78" spans="2:13" ht="17.100000000000001" customHeight="1" x14ac:dyDescent="0.3">
      <c r="B78" s="37">
        <v>4221108</v>
      </c>
      <c r="C78" s="59" t="s">
        <v>44</v>
      </c>
      <c r="D78" s="38"/>
      <c r="E78" s="38"/>
      <c r="F78" s="38"/>
      <c r="G78" s="38"/>
      <c r="H78" s="38"/>
      <c r="I78" s="123">
        <v>18000</v>
      </c>
      <c r="J78" s="79">
        <v>11243.12</v>
      </c>
      <c r="K78" s="41">
        <f t="shared" si="5"/>
        <v>62.461777777777783</v>
      </c>
      <c r="L78" s="286">
        <v>24000</v>
      </c>
      <c r="M78" s="320">
        <f>SUM(L78-I78)</f>
        <v>6000</v>
      </c>
    </row>
    <row r="79" spans="2:13" ht="17.100000000000001" customHeight="1" x14ac:dyDescent="0.3">
      <c r="B79" s="37">
        <v>4221109</v>
      </c>
      <c r="C79" s="59" t="s">
        <v>134</v>
      </c>
      <c r="D79" s="38"/>
      <c r="E79" s="38"/>
      <c r="F79" s="38"/>
      <c r="G79" s="38"/>
      <c r="H79" s="38"/>
      <c r="I79" s="153">
        <v>60000</v>
      </c>
      <c r="J79" s="40">
        <v>39132.07</v>
      </c>
      <c r="K79" s="41">
        <f t="shared" si="5"/>
        <v>65.220116666666655</v>
      </c>
      <c r="L79" s="153">
        <v>60000</v>
      </c>
    </row>
    <row r="80" spans="2:13" ht="17.100000000000001" customHeight="1" x14ac:dyDescent="0.3">
      <c r="B80" s="37">
        <v>4221110</v>
      </c>
      <c r="C80" s="59" t="s">
        <v>45</v>
      </c>
      <c r="D80" s="38"/>
      <c r="E80" s="38"/>
      <c r="F80" s="38"/>
      <c r="G80" s="38"/>
      <c r="H80" s="38"/>
      <c r="I80" s="123">
        <v>6000</v>
      </c>
      <c r="J80" s="79">
        <v>6477.13</v>
      </c>
      <c r="K80" s="41">
        <f t="shared" si="5"/>
        <v>107.95216666666667</v>
      </c>
      <c r="L80" s="286">
        <v>8600</v>
      </c>
      <c r="M80" s="320">
        <f>SUM(L80-I80)</f>
        <v>2600</v>
      </c>
    </row>
    <row r="81" spans="2:13" ht="17.100000000000001" customHeight="1" x14ac:dyDescent="0.3">
      <c r="B81" s="37">
        <v>4221111</v>
      </c>
      <c r="C81" s="59" t="s">
        <v>169</v>
      </c>
      <c r="D81" s="38"/>
      <c r="E81" s="38"/>
      <c r="F81" s="38"/>
      <c r="G81" s="38"/>
      <c r="H81" s="38"/>
      <c r="I81" s="123">
        <v>6000</v>
      </c>
      <c r="J81" s="57">
        <v>4899.34</v>
      </c>
      <c r="K81" s="41">
        <f t="shared" si="5"/>
        <v>81.655666666666676</v>
      </c>
      <c r="L81" s="123">
        <v>6000</v>
      </c>
    </row>
    <row r="82" spans="2:13" ht="17.100000000000001" customHeight="1" x14ac:dyDescent="0.3">
      <c r="B82" s="37">
        <v>4221112</v>
      </c>
      <c r="C82" s="59" t="s">
        <v>46</v>
      </c>
      <c r="D82" s="38"/>
      <c r="E82" s="38"/>
      <c r="F82" s="38"/>
      <c r="G82" s="38"/>
      <c r="H82" s="38"/>
      <c r="I82" s="153">
        <v>20000</v>
      </c>
      <c r="J82" s="41">
        <v>15974.56</v>
      </c>
      <c r="K82" s="41">
        <f t="shared" si="5"/>
        <v>79.872799999999998</v>
      </c>
      <c r="L82" s="153">
        <v>20000</v>
      </c>
    </row>
    <row r="83" spans="2:13" ht="17.100000000000001" customHeight="1" x14ac:dyDescent="0.3">
      <c r="B83" s="37">
        <v>4221113</v>
      </c>
      <c r="C83" s="59" t="s">
        <v>133</v>
      </c>
      <c r="D83" s="38"/>
      <c r="E83" s="38"/>
      <c r="F83" s="38"/>
      <c r="G83" s="38"/>
      <c r="H83" s="38"/>
      <c r="I83" s="153">
        <v>900</v>
      </c>
      <c r="J83" s="41">
        <v>1563.41</v>
      </c>
      <c r="K83" s="41">
        <f t="shared" si="5"/>
        <v>173.71222222222224</v>
      </c>
      <c r="L83" s="309">
        <v>2000</v>
      </c>
      <c r="M83" s="320">
        <f t="shared" ref="M83:M89" si="6">SUM(L83-I83)</f>
        <v>1100</v>
      </c>
    </row>
    <row r="84" spans="2:13" ht="17.100000000000001" customHeight="1" x14ac:dyDescent="0.3">
      <c r="B84" s="37">
        <v>4221114</v>
      </c>
      <c r="C84" s="59" t="s">
        <v>144</v>
      </c>
      <c r="D84" s="38"/>
      <c r="E84" s="38"/>
      <c r="F84" s="38"/>
      <c r="G84" s="38"/>
      <c r="H84" s="38"/>
      <c r="I84" s="153">
        <v>900</v>
      </c>
      <c r="J84" s="41">
        <v>765.97</v>
      </c>
      <c r="K84" s="41">
        <f t="shared" si="5"/>
        <v>85.107777777777784</v>
      </c>
      <c r="L84" s="309">
        <v>1500</v>
      </c>
      <c r="M84" s="320">
        <f t="shared" si="6"/>
        <v>600</v>
      </c>
    </row>
    <row r="85" spans="2:13" ht="17.100000000000001" customHeight="1" x14ac:dyDescent="0.3">
      <c r="B85" s="37">
        <v>4221115</v>
      </c>
      <c r="C85" s="59" t="s">
        <v>139</v>
      </c>
      <c r="D85" s="38"/>
      <c r="E85" s="38"/>
      <c r="F85" s="38"/>
      <c r="G85" s="38"/>
      <c r="H85" s="38"/>
      <c r="I85" s="153">
        <v>700</v>
      </c>
      <c r="J85" s="41">
        <v>1525.7</v>
      </c>
      <c r="K85" s="41">
        <f t="shared" si="5"/>
        <v>217.95714285714288</v>
      </c>
      <c r="L85" s="309">
        <v>2000</v>
      </c>
      <c r="M85" s="320">
        <f t="shared" si="6"/>
        <v>1300</v>
      </c>
    </row>
    <row r="86" spans="2:13" ht="17.100000000000001" customHeight="1" x14ac:dyDescent="0.3">
      <c r="B86" s="37">
        <v>4221116</v>
      </c>
      <c r="C86" s="59" t="s">
        <v>140</v>
      </c>
      <c r="D86" s="38"/>
      <c r="E86" s="38"/>
      <c r="F86" s="38"/>
      <c r="G86" s="38"/>
      <c r="H86" s="38"/>
      <c r="I86" s="153">
        <v>3500</v>
      </c>
      <c r="J86" s="41">
        <v>767.66</v>
      </c>
      <c r="K86" s="41">
        <f t="shared" si="5"/>
        <v>21.933142857142858</v>
      </c>
      <c r="L86" s="153">
        <v>3500</v>
      </c>
      <c r="M86" s="319">
        <f t="shared" si="6"/>
        <v>0</v>
      </c>
    </row>
    <row r="87" spans="2:13" s="359" customFormat="1" ht="17.100000000000001" customHeight="1" x14ac:dyDescent="0.3">
      <c r="B87" s="360">
        <v>4221119</v>
      </c>
      <c r="C87" s="364" t="s">
        <v>178</v>
      </c>
      <c r="D87" s="364"/>
      <c r="E87" s="364"/>
      <c r="F87" s="364"/>
      <c r="G87" s="364"/>
      <c r="H87" s="365"/>
      <c r="I87" s="356">
        <v>350</v>
      </c>
      <c r="J87" s="356">
        <v>0</v>
      </c>
      <c r="K87" s="356">
        <v>0</v>
      </c>
      <c r="L87" s="356">
        <v>0</v>
      </c>
      <c r="M87" s="363">
        <f t="shared" si="6"/>
        <v>-350</v>
      </c>
    </row>
    <row r="88" spans="2:13" ht="17.100000000000001" customHeight="1" x14ac:dyDescent="0.3">
      <c r="B88" s="37">
        <v>4221120</v>
      </c>
      <c r="C88" s="74" t="s">
        <v>146</v>
      </c>
      <c r="D88" s="74"/>
      <c r="E88" s="74"/>
      <c r="F88" s="74"/>
      <c r="G88" s="74"/>
      <c r="H88" s="152"/>
      <c r="I88" s="41">
        <v>2000</v>
      </c>
      <c r="J88" s="41">
        <v>2898.25</v>
      </c>
      <c r="K88" s="41">
        <f t="shared" si="5"/>
        <v>144.91249999999999</v>
      </c>
      <c r="L88" s="310">
        <v>5000</v>
      </c>
      <c r="M88" s="320">
        <f t="shared" si="6"/>
        <v>3000</v>
      </c>
    </row>
    <row r="89" spans="2:13" ht="17.100000000000001" customHeight="1" x14ac:dyDescent="0.3">
      <c r="B89" s="37">
        <v>4221121</v>
      </c>
      <c r="C89" s="74" t="s">
        <v>160</v>
      </c>
      <c r="D89" s="74"/>
      <c r="E89" s="74"/>
      <c r="F89" s="74"/>
      <c r="G89" s="74"/>
      <c r="H89" s="152"/>
      <c r="I89" s="41">
        <v>6500</v>
      </c>
      <c r="J89" s="41">
        <v>5809.39</v>
      </c>
      <c r="K89" s="41">
        <f t="shared" si="5"/>
        <v>89.375230769230768</v>
      </c>
      <c r="L89" s="218">
        <v>6500</v>
      </c>
      <c r="M89" s="319">
        <f t="shared" si="6"/>
        <v>0</v>
      </c>
    </row>
    <row r="90" spans="2:13" ht="17.100000000000001" customHeight="1" x14ac:dyDescent="0.3">
      <c r="B90" s="37">
        <v>4221122</v>
      </c>
      <c r="C90" s="59" t="s">
        <v>180</v>
      </c>
      <c r="D90" s="38"/>
      <c r="E90" s="38"/>
      <c r="F90" s="38"/>
      <c r="G90" s="38"/>
      <c r="H90" s="60"/>
      <c r="I90" s="61">
        <v>1500</v>
      </c>
      <c r="J90" s="41">
        <v>462.75</v>
      </c>
      <c r="K90" s="41">
        <f>J90/I90*100</f>
        <v>30.85</v>
      </c>
      <c r="L90" s="311">
        <v>1000</v>
      </c>
    </row>
    <row r="91" spans="2:13" ht="17.100000000000001" customHeight="1" x14ac:dyDescent="0.3">
      <c r="B91" s="37">
        <v>422123</v>
      </c>
      <c r="C91" s="59" t="s">
        <v>181</v>
      </c>
      <c r="D91" s="38"/>
      <c r="E91" s="38"/>
      <c r="F91" s="38"/>
      <c r="G91" s="38"/>
      <c r="H91" s="38"/>
      <c r="I91" s="61">
        <v>1500</v>
      </c>
      <c r="J91" s="41">
        <v>1005.68</v>
      </c>
      <c r="K91" s="41">
        <f>J91/I91*100</f>
        <v>67.045333333333332</v>
      </c>
      <c r="L91" s="8">
        <v>1500</v>
      </c>
      <c r="M91" s="321"/>
    </row>
    <row r="92" spans="2:13" s="359" customFormat="1" ht="17.100000000000001" customHeight="1" x14ac:dyDescent="0.3">
      <c r="B92" s="360">
        <v>422124</v>
      </c>
      <c r="C92" s="351" t="s">
        <v>182</v>
      </c>
      <c r="D92" s="352"/>
      <c r="E92" s="352"/>
      <c r="F92" s="352"/>
      <c r="G92" s="352"/>
      <c r="H92" s="352"/>
      <c r="I92" s="366">
        <v>500</v>
      </c>
      <c r="J92" s="367">
        <v>505.38</v>
      </c>
      <c r="K92" s="356"/>
      <c r="L92" s="368">
        <v>1000</v>
      </c>
      <c r="M92" s="358">
        <f>SUM(L92-I92)</f>
        <v>500</v>
      </c>
    </row>
    <row r="93" spans="2:13" ht="17.100000000000001" customHeight="1" x14ac:dyDescent="0.3">
      <c r="B93" s="37"/>
      <c r="C93" s="59"/>
      <c r="D93" s="38"/>
      <c r="E93" s="38"/>
      <c r="F93" s="38"/>
      <c r="G93" s="38"/>
      <c r="H93" s="38"/>
      <c r="I93" s="61"/>
      <c r="J93" s="284"/>
      <c r="K93" s="41"/>
      <c r="L93" s="61"/>
    </row>
    <row r="94" spans="2:13" s="292" customFormat="1" ht="17.100000000000001" customHeight="1" x14ac:dyDescent="0.3">
      <c r="B94" s="37"/>
      <c r="C94" s="177" t="s">
        <v>47</v>
      </c>
      <c r="D94" s="38"/>
      <c r="E94" s="38"/>
      <c r="F94" s="38"/>
      <c r="G94" s="38"/>
      <c r="H94" s="38"/>
      <c r="I94" s="72">
        <f>SUM(I95:I96)</f>
        <v>63000</v>
      </c>
      <c r="J94" s="285">
        <f>SUM(J95:J96)</f>
        <v>62227.51</v>
      </c>
      <c r="K94" s="41">
        <f>J94/I94*100</f>
        <v>98.773825396825401</v>
      </c>
      <c r="L94" s="314">
        <f>SUM(L95:L96)</f>
        <v>83000</v>
      </c>
      <c r="M94" s="373">
        <f>SUM(L94-I94)</f>
        <v>20000</v>
      </c>
    </row>
    <row r="95" spans="2:13" ht="17.100000000000001" customHeight="1" x14ac:dyDescent="0.3">
      <c r="B95" s="53">
        <v>42212</v>
      </c>
      <c r="C95" s="59" t="s">
        <v>48</v>
      </c>
      <c r="D95" s="38"/>
      <c r="E95" s="38"/>
      <c r="F95" s="38"/>
      <c r="G95" s="38"/>
      <c r="H95" s="38"/>
      <c r="I95" s="40">
        <v>60000</v>
      </c>
      <c r="J95" s="345">
        <v>59806.48</v>
      </c>
      <c r="K95" s="41">
        <f>J95/I95*100</f>
        <v>99.677466666666675</v>
      </c>
      <c r="L95" s="309">
        <v>80000</v>
      </c>
      <c r="M95" s="320">
        <f>SUM(L95-I95)</f>
        <v>20000</v>
      </c>
    </row>
    <row r="96" spans="2:13" ht="17.100000000000001" customHeight="1" x14ac:dyDescent="0.3">
      <c r="B96" s="37">
        <v>4221201</v>
      </c>
      <c r="C96" s="289" t="s">
        <v>49</v>
      </c>
      <c r="D96" s="38"/>
      <c r="E96" s="290"/>
      <c r="F96" s="290"/>
      <c r="G96" s="290"/>
      <c r="H96" s="290"/>
      <c r="I96" s="153">
        <v>3000</v>
      </c>
      <c r="J96" s="346">
        <v>2421.0300000000002</v>
      </c>
      <c r="K96" s="291">
        <f>J96/I96*100</f>
        <v>80.701000000000008</v>
      </c>
      <c r="L96" s="153">
        <v>3000</v>
      </c>
    </row>
    <row r="97" spans="2:13" ht="17.100000000000001" customHeight="1" thickBot="1" x14ac:dyDescent="0.35">
      <c r="B97" s="307"/>
      <c r="C97" s="178" t="s">
        <v>184</v>
      </c>
      <c r="D97" s="178"/>
      <c r="E97" s="178"/>
      <c r="F97" s="178"/>
      <c r="G97" s="178"/>
      <c r="H97" s="179"/>
      <c r="I97" s="180">
        <f>I70+I94</f>
        <v>198550</v>
      </c>
      <c r="J97" s="180">
        <f>SUM(J70+J94)</f>
        <v>160035.85</v>
      </c>
      <c r="K97" s="181">
        <f t="shared" ref="K97" si="7">J97/I97*100</f>
        <v>80.602291614202969</v>
      </c>
      <c r="L97" s="376">
        <f>L70+L94</f>
        <v>234400</v>
      </c>
      <c r="M97" s="439">
        <f>SUM(L97-I97)</f>
        <v>35850</v>
      </c>
    </row>
    <row r="98" spans="2:13" ht="17.100000000000001" customHeight="1" thickTop="1" thickBot="1" x14ac:dyDescent="0.35">
      <c r="C98" s="158"/>
      <c r="E98" s="389"/>
      <c r="F98" s="161"/>
      <c r="G98" s="161"/>
      <c r="H98" s="182"/>
      <c r="I98" s="183"/>
      <c r="J98" s="183"/>
      <c r="K98" s="184"/>
      <c r="L98" s="162"/>
      <c r="M98" s="458"/>
    </row>
    <row r="99" spans="2:13" ht="17.100000000000001" customHeight="1" thickBot="1" x14ac:dyDescent="0.35">
      <c r="B99" s="261"/>
      <c r="C99" s="387" t="s">
        <v>50</v>
      </c>
      <c r="D99" s="388"/>
      <c r="E99" s="144"/>
      <c r="F99" s="144"/>
      <c r="G99" s="144"/>
      <c r="H99" s="185"/>
      <c r="I99" s="186"/>
      <c r="J99" s="187"/>
      <c r="K99" s="115"/>
      <c r="L99" s="186"/>
      <c r="M99" s="455"/>
    </row>
    <row r="100" spans="2:13" ht="17.100000000000001" customHeight="1" x14ac:dyDescent="0.3">
      <c r="B100" s="148">
        <v>424</v>
      </c>
      <c r="C100" s="173" t="s">
        <v>51</v>
      </c>
      <c r="D100" s="144"/>
      <c r="E100" s="74"/>
      <c r="F100" s="74"/>
      <c r="G100" s="74"/>
      <c r="H100" s="188"/>
      <c r="I100" s="176">
        <f>SUM(I101:I104)</f>
        <v>18300</v>
      </c>
      <c r="J100" s="176">
        <f>SUM(J101:J104)</f>
        <v>9309.93</v>
      </c>
      <c r="K100" s="176">
        <f>J100/I100*100</f>
        <v>50.873934426229503</v>
      </c>
      <c r="L100" s="327">
        <f>SUM(L101:L104)</f>
        <v>16900</v>
      </c>
      <c r="M100" s="372">
        <f>SUM(L100-I100)</f>
        <v>-1400</v>
      </c>
    </row>
    <row r="101" spans="2:13" ht="17.100000000000001" customHeight="1" x14ac:dyDescent="0.3">
      <c r="B101" s="112">
        <v>424111</v>
      </c>
      <c r="C101" s="59" t="s">
        <v>52</v>
      </c>
      <c r="D101" s="74"/>
      <c r="E101" s="38"/>
      <c r="F101" s="38"/>
      <c r="G101" s="38"/>
      <c r="H101" s="38"/>
      <c r="I101" s="153">
        <v>13000</v>
      </c>
      <c r="J101" s="61">
        <v>6563.72</v>
      </c>
      <c r="K101" s="115">
        <f>J101/I101*100</f>
        <v>50.490153846153852</v>
      </c>
      <c r="L101" s="377">
        <v>13000</v>
      </c>
    </row>
    <row r="102" spans="2:13" ht="17.100000000000001" customHeight="1" x14ac:dyDescent="0.3">
      <c r="B102" s="37">
        <v>42412</v>
      </c>
      <c r="C102" s="59" t="s">
        <v>53</v>
      </c>
      <c r="D102" s="38"/>
      <c r="E102" s="38"/>
      <c r="F102" s="38"/>
      <c r="G102" s="38"/>
      <c r="H102" s="39"/>
      <c r="I102" s="79">
        <v>2000</v>
      </c>
      <c r="J102" s="189">
        <v>1281.57</v>
      </c>
      <c r="K102" s="41">
        <f t="shared" ref="K102:K112" si="8">J102/I102*100</f>
        <v>64.078499999999991</v>
      </c>
      <c r="L102" s="79">
        <v>2000</v>
      </c>
    </row>
    <row r="103" spans="2:13" ht="17.100000000000001" customHeight="1" x14ac:dyDescent="0.3">
      <c r="B103" s="37">
        <v>42414</v>
      </c>
      <c r="C103" s="59" t="s">
        <v>54</v>
      </c>
      <c r="D103" s="38"/>
      <c r="E103" s="38"/>
      <c r="F103" s="38"/>
      <c r="G103" s="38"/>
      <c r="H103" s="39"/>
      <c r="I103" s="79">
        <v>2000</v>
      </c>
      <c r="J103" s="56">
        <v>1111.69</v>
      </c>
      <c r="K103" s="41">
        <f t="shared" si="8"/>
        <v>55.584500000000006</v>
      </c>
      <c r="L103" s="324">
        <v>1100</v>
      </c>
      <c r="M103" s="319">
        <f>SUM(L103-I103)</f>
        <v>-900</v>
      </c>
    </row>
    <row r="104" spans="2:13" ht="17.100000000000001" customHeight="1" x14ac:dyDescent="0.3">
      <c r="B104" s="37">
        <v>42419</v>
      </c>
      <c r="C104" s="59" t="s">
        <v>55</v>
      </c>
      <c r="D104" s="38"/>
      <c r="E104" s="38"/>
      <c r="F104" s="38"/>
      <c r="G104" s="38"/>
      <c r="H104" s="39"/>
      <c r="I104" s="79">
        <v>1300</v>
      </c>
      <c r="J104" s="56">
        <v>352.95</v>
      </c>
      <c r="K104" s="41">
        <f t="shared" si="8"/>
        <v>27.149999999999995</v>
      </c>
      <c r="L104" s="324">
        <v>800</v>
      </c>
      <c r="M104" s="319">
        <f>SUM(L104-I104)</f>
        <v>-500</v>
      </c>
    </row>
    <row r="105" spans="2:13" ht="17.100000000000001" customHeight="1" x14ac:dyDescent="0.3">
      <c r="B105" s="37"/>
      <c r="C105" s="22"/>
      <c r="D105" s="38"/>
      <c r="E105" s="22"/>
      <c r="F105" s="22"/>
      <c r="G105" s="22"/>
      <c r="H105" s="22"/>
      <c r="I105" s="79"/>
      <c r="J105" s="56"/>
      <c r="K105" s="41"/>
      <c r="L105" s="79"/>
    </row>
    <row r="106" spans="2:13" ht="17.100000000000001" customHeight="1" x14ac:dyDescent="0.3">
      <c r="B106" s="48"/>
      <c r="C106" s="177" t="s">
        <v>56</v>
      </c>
      <c r="D106" s="22"/>
      <c r="E106" s="38"/>
      <c r="F106" s="38"/>
      <c r="G106" s="38"/>
      <c r="H106" s="39"/>
      <c r="I106" s="176">
        <f>SUM(I107:I111)</f>
        <v>24000</v>
      </c>
      <c r="J106" s="176">
        <f>SUM(J107:J111)</f>
        <v>14399.390000000001</v>
      </c>
      <c r="K106" s="58">
        <f t="shared" si="8"/>
        <v>59.997458333333341</v>
      </c>
      <c r="L106" s="327">
        <f>SUM(L107:L111)</f>
        <v>20000</v>
      </c>
    </row>
    <row r="107" spans="2:13" ht="17.100000000000001" customHeight="1" x14ac:dyDescent="0.3">
      <c r="B107" s="37">
        <v>42431</v>
      </c>
      <c r="C107" s="59" t="s">
        <v>57</v>
      </c>
      <c r="D107" s="38"/>
      <c r="E107" s="38"/>
      <c r="F107" s="38"/>
      <c r="G107" s="38"/>
      <c r="H107" s="39"/>
      <c r="I107" s="79">
        <v>10000</v>
      </c>
      <c r="J107" s="56">
        <v>4986.33</v>
      </c>
      <c r="K107" s="41">
        <f t="shared" si="8"/>
        <v>49.863300000000002</v>
      </c>
      <c r="L107" s="324">
        <v>8000</v>
      </c>
      <c r="M107" s="319">
        <f>SUM(L107-I107)</f>
        <v>-2000</v>
      </c>
    </row>
    <row r="108" spans="2:13" ht="17.100000000000001" customHeight="1" x14ac:dyDescent="0.3">
      <c r="B108" s="37">
        <v>42432</v>
      </c>
      <c r="C108" s="59" t="s">
        <v>58</v>
      </c>
      <c r="D108" s="38"/>
      <c r="E108" s="38"/>
      <c r="F108" s="38"/>
      <c r="G108" s="38"/>
      <c r="H108" s="39"/>
      <c r="I108" s="40">
        <v>10000</v>
      </c>
      <c r="J108" s="61">
        <v>6037.8</v>
      </c>
      <c r="K108" s="41">
        <f t="shared" si="8"/>
        <v>60.378</v>
      </c>
      <c r="L108" s="325">
        <v>8000</v>
      </c>
      <c r="M108" s="319">
        <f>SUM(L108-I108)</f>
        <v>-2000</v>
      </c>
    </row>
    <row r="109" spans="2:13" ht="17.100000000000001" customHeight="1" x14ac:dyDescent="0.3">
      <c r="B109" s="37"/>
      <c r="C109" s="177" t="s">
        <v>59</v>
      </c>
      <c r="D109" s="38"/>
      <c r="E109" s="54"/>
      <c r="F109" s="54"/>
      <c r="G109" s="54"/>
      <c r="H109" s="77"/>
      <c r="I109" s="76"/>
      <c r="J109" s="56"/>
      <c r="K109" s="41"/>
      <c r="L109" s="76"/>
    </row>
    <row r="110" spans="2:13" ht="15.6" customHeight="1" x14ac:dyDescent="0.3">
      <c r="B110" s="37">
        <v>424411</v>
      </c>
      <c r="C110" s="59" t="s">
        <v>59</v>
      </c>
      <c r="D110" s="54"/>
      <c r="E110" s="38"/>
      <c r="F110" s="38"/>
      <c r="G110" s="38"/>
      <c r="H110" s="38"/>
      <c r="I110" s="79">
        <v>2000</v>
      </c>
      <c r="J110" s="56">
        <v>736.91</v>
      </c>
      <c r="K110" s="41">
        <f t="shared" si="8"/>
        <v>36.845500000000001</v>
      </c>
      <c r="L110" s="330">
        <v>1000</v>
      </c>
      <c r="M110" s="319">
        <f>SUM(L110-I110)</f>
        <v>-1000</v>
      </c>
    </row>
    <row r="111" spans="2:13" ht="17.100000000000001" customHeight="1" x14ac:dyDescent="0.3">
      <c r="B111" s="37">
        <v>424413</v>
      </c>
      <c r="C111" s="59" t="s">
        <v>60</v>
      </c>
      <c r="D111" s="38"/>
      <c r="E111" s="38"/>
      <c r="F111" s="38"/>
      <c r="G111" s="38"/>
      <c r="H111" s="39"/>
      <c r="I111" s="79">
        <v>2000</v>
      </c>
      <c r="J111" s="56">
        <v>2638.35</v>
      </c>
      <c r="K111" s="41">
        <f t="shared" si="8"/>
        <v>131.91749999999999</v>
      </c>
      <c r="L111" s="316">
        <v>3000</v>
      </c>
      <c r="M111" s="320">
        <f>SUM(L111-I111)</f>
        <v>1000</v>
      </c>
    </row>
    <row r="112" spans="2:13" ht="17.100000000000001" customHeight="1" thickBot="1" x14ac:dyDescent="0.35">
      <c r="B112" s="190"/>
      <c r="C112" s="191" t="s">
        <v>185</v>
      </c>
      <c r="D112" s="191"/>
      <c r="E112" s="191"/>
      <c r="F112" s="191"/>
      <c r="G112" s="191"/>
      <c r="H112" s="191"/>
      <c r="I112" s="192">
        <f>I100+I106</f>
        <v>42300</v>
      </c>
      <c r="J112" s="192">
        <f>J100+J106</f>
        <v>23709.32</v>
      </c>
      <c r="K112" s="193">
        <f t="shared" si="8"/>
        <v>56.050401891252953</v>
      </c>
      <c r="L112" s="326">
        <f>L100+L106</f>
        <v>36900</v>
      </c>
      <c r="M112" s="375">
        <f>SUM(L112-I112)</f>
        <v>-5400</v>
      </c>
    </row>
    <row r="113" spans="2:13" ht="17.100000000000001" customHeight="1" thickTop="1" thickBot="1" x14ac:dyDescent="0.35">
      <c r="C113" s="67"/>
      <c r="E113" s="22"/>
      <c r="F113" s="22"/>
      <c r="G113" s="22"/>
      <c r="H113" s="67"/>
      <c r="I113" s="194"/>
      <c r="J113" s="194"/>
      <c r="K113" s="195"/>
      <c r="L113" s="194"/>
    </row>
    <row r="114" spans="2:13" ht="17.100000000000001" customHeight="1" thickBot="1" x14ac:dyDescent="0.35">
      <c r="B114" s="391"/>
      <c r="C114" s="197" t="s">
        <v>61</v>
      </c>
      <c r="D114" s="390"/>
      <c r="E114" s="199"/>
      <c r="F114" s="199"/>
      <c r="G114" s="199"/>
      <c r="H114" s="200"/>
      <c r="I114" s="201"/>
      <c r="J114" s="201"/>
      <c r="K114" s="202"/>
      <c r="L114" s="201"/>
    </row>
    <row r="115" spans="2:13" ht="17.100000000000001" customHeight="1" x14ac:dyDescent="0.3">
      <c r="B115" s="196">
        <v>4251</v>
      </c>
      <c r="C115" s="173" t="s">
        <v>62</v>
      </c>
      <c r="D115" s="198"/>
      <c r="E115" s="74"/>
      <c r="F115" s="74"/>
      <c r="G115" s="74"/>
      <c r="H115" s="188"/>
      <c r="I115" s="78">
        <f>SUM(I116:I120)</f>
        <v>20000</v>
      </c>
      <c r="J115" s="78">
        <f>SUM(J116:J120)</f>
        <v>14518.04</v>
      </c>
      <c r="K115" s="41">
        <f t="shared" ref="K115:K120" si="9">J115/I115*100</f>
        <v>72.59020000000001</v>
      </c>
      <c r="L115" s="315">
        <f>SUM(L116:L120)</f>
        <v>20500</v>
      </c>
      <c r="M115" s="373">
        <f>SUM(L115-I115)</f>
        <v>500</v>
      </c>
    </row>
    <row r="116" spans="2:13" ht="17.100000000000001" customHeight="1" x14ac:dyDescent="0.3">
      <c r="B116" s="112">
        <v>425112</v>
      </c>
      <c r="C116" s="59" t="s">
        <v>63</v>
      </c>
      <c r="D116" s="74"/>
      <c r="E116" s="38"/>
      <c r="F116" s="20"/>
      <c r="G116" s="38"/>
      <c r="H116" s="38"/>
      <c r="I116" s="40">
        <v>5000</v>
      </c>
      <c r="J116" s="61">
        <v>3812.66</v>
      </c>
      <c r="K116" s="41">
        <f t="shared" si="9"/>
        <v>76.253199999999993</v>
      </c>
      <c r="L116" s="40">
        <v>5000</v>
      </c>
    </row>
    <row r="117" spans="2:13" ht="17.100000000000001" customHeight="1" x14ac:dyDescent="0.3">
      <c r="B117" s="37">
        <v>425111</v>
      </c>
      <c r="C117" s="59" t="s">
        <v>183</v>
      </c>
      <c r="D117" s="38"/>
      <c r="E117" s="38"/>
      <c r="F117" s="38"/>
      <c r="G117" s="38"/>
      <c r="H117" s="39"/>
      <c r="I117" s="79">
        <v>6500</v>
      </c>
      <c r="J117" s="56">
        <v>4577.41</v>
      </c>
      <c r="K117" s="41">
        <f t="shared" si="9"/>
        <v>70.421692307692311</v>
      </c>
      <c r="L117" s="79">
        <v>6500</v>
      </c>
    </row>
    <row r="118" spans="2:13" ht="17.100000000000001" customHeight="1" x14ac:dyDescent="0.3">
      <c r="B118" s="155">
        <v>425131</v>
      </c>
      <c r="C118" s="59" t="s">
        <v>64</v>
      </c>
      <c r="D118" s="38"/>
      <c r="E118" s="38"/>
      <c r="F118" s="38"/>
      <c r="G118" s="38"/>
      <c r="H118" s="38"/>
      <c r="I118" s="40">
        <v>7000</v>
      </c>
      <c r="J118" s="61">
        <v>5323.81</v>
      </c>
      <c r="K118" s="41">
        <f t="shared" si="9"/>
        <v>76.054428571428573</v>
      </c>
      <c r="L118" s="40">
        <v>7000</v>
      </c>
    </row>
    <row r="119" spans="2:13" ht="17.100000000000001" customHeight="1" x14ac:dyDescent="0.3">
      <c r="B119" s="112">
        <v>425141</v>
      </c>
      <c r="C119" s="59" t="s">
        <v>65</v>
      </c>
      <c r="D119" s="38"/>
      <c r="E119" s="38"/>
      <c r="F119" s="38"/>
      <c r="G119" s="38"/>
      <c r="H119" s="38"/>
      <c r="I119" s="79">
        <v>500</v>
      </c>
      <c r="J119" s="56">
        <v>224.16</v>
      </c>
      <c r="K119" s="41">
        <f t="shared" si="9"/>
        <v>44.832000000000001</v>
      </c>
      <c r="L119" s="79">
        <v>500</v>
      </c>
    </row>
    <row r="120" spans="2:13" ht="17.100000000000001" customHeight="1" x14ac:dyDescent="0.3">
      <c r="B120" s="37">
        <v>425142</v>
      </c>
      <c r="C120" s="59" t="s">
        <v>162</v>
      </c>
      <c r="D120" s="38"/>
      <c r="E120" s="38"/>
      <c r="F120" s="38"/>
      <c r="G120" s="38"/>
      <c r="H120" s="38"/>
      <c r="I120" s="40">
        <v>1000</v>
      </c>
      <c r="J120" s="61">
        <v>580</v>
      </c>
      <c r="K120" s="41">
        <f t="shared" si="9"/>
        <v>57.999999999999993</v>
      </c>
      <c r="L120" s="312">
        <v>1500</v>
      </c>
      <c r="M120" s="320">
        <f>SUM(L120-I120)</f>
        <v>500</v>
      </c>
    </row>
    <row r="121" spans="2:13" ht="17.100000000000001" customHeight="1" x14ac:dyDescent="0.3">
      <c r="B121" s="37"/>
      <c r="C121" s="20"/>
      <c r="D121" s="38"/>
      <c r="E121" s="20"/>
      <c r="F121" s="20"/>
      <c r="G121" s="20"/>
      <c r="H121" s="20"/>
      <c r="I121" s="204"/>
      <c r="J121" s="204"/>
      <c r="K121" s="41"/>
      <c r="L121" s="204"/>
    </row>
    <row r="122" spans="2:13" ht="17.100000000000001" customHeight="1" x14ac:dyDescent="0.3">
      <c r="B122" s="203"/>
      <c r="C122" s="177" t="s">
        <v>66</v>
      </c>
      <c r="D122" s="20"/>
      <c r="E122" s="54"/>
      <c r="F122" s="54"/>
      <c r="G122" s="54"/>
      <c r="H122" s="77"/>
      <c r="I122" s="78">
        <f>SUM(I123:I126)</f>
        <v>39150</v>
      </c>
      <c r="J122" s="78">
        <f>SUM(J123:J126)</f>
        <v>26525.799999999996</v>
      </c>
      <c r="K122" s="58">
        <f t="shared" ref="K122:K126" si="10">J122/I122*100</f>
        <v>67.754278416347375</v>
      </c>
      <c r="L122" s="328">
        <f>SUM(L123:L126)</f>
        <v>33150</v>
      </c>
    </row>
    <row r="123" spans="2:13" ht="17.100000000000001" customHeight="1" x14ac:dyDescent="0.3">
      <c r="B123" s="37">
        <v>425221</v>
      </c>
      <c r="C123" s="59" t="s">
        <v>163</v>
      </c>
      <c r="D123" s="54"/>
      <c r="E123" s="38"/>
      <c r="F123" s="38"/>
      <c r="G123" s="38"/>
      <c r="H123" s="39"/>
      <c r="I123" s="40">
        <v>23000</v>
      </c>
      <c r="J123" s="61">
        <v>19812.78</v>
      </c>
      <c r="K123" s="41">
        <f t="shared" si="10"/>
        <v>86.14252173913043</v>
      </c>
      <c r="L123" s="312">
        <v>24000</v>
      </c>
      <c r="M123" s="320">
        <f>SUM(L123-I123)</f>
        <v>1000</v>
      </c>
    </row>
    <row r="124" spans="2:13" ht="17.100000000000001" customHeight="1" x14ac:dyDescent="0.3">
      <c r="B124" s="37">
        <v>425222</v>
      </c>
      <c r="C124" s="59" t="s">
        <v>67</v>
      </c>
      <c r="D124" s="38"/>
      <c r="E124" s="38"/>
      <c r="F124" s="38"/>
      <c r="G124" s="38"/>
      <c r="H124" s="39"/>
      <c r="I124" s="40">
        <v>4000</v>
      </c>
      <c r="J124" s="61">
        <v>1784.69</v>
      </c>
      <c r="K124" s="205">
        <f t="shared" si="10"/>
        <v>44.617250000000006</v>
      </c>
      <c r="L124" s="325">
        <v>3000</v>
      </c>
      <c r="M124" s="319">
        <f>SUM(L124-I124)</f>
        <v>-1000</v>
      </c>
    </row>
    <row r="125" spans="2:13" ht="17.100000000000001" customHeight="1" x14ac:dyDescent="0.3">
      <c r="B125" s="37">
        <v>425222</v>
      </c>
      <c r="C125" s="59" t="s">
        <v>68</v>
      </c>
      <c r="D125" s="38"/>
      <c r="E125" s="38"/>
      <c r="F125" s="38"/>
      <c r="G125" s="38"/>
      <c r="H125" s="20"/>
      <c r="I125" s="40">
        <v>150</v>
      </c>
      <c r="J125" s="61">
        <v>0</v>
      </c>
      <c r="K125" s="41">
        <f t="shared" si="10"/>
        <v>0</v>
      </c>
      <c r="L125" s="40">
        <v>150</v>
      </c>
    </row>
    <row r="126" spans="2:13" ht="17.100000000000001" customHeight="1" x14ac:dyDescent="0.3">
      <c r="B126" s="37">
        <v>42529</v>
      </c>
      <c r="C126" s="59" t="s">
        <v>69</v>
      </c>
      <c r="D126" s="38"/>
      <c r="E126" s="38"/>
      <c r="F126" s="38"/>
      <c r="G126" s="38"/>
      <c r="H126" s="39"/>
      <c r="I126" s="40">
        <v>12000</v>
      </c>
      <c r="J126" s="61">
        <v>4928.33</v>
      </c>
      <c r="K126" s="205">
        <f t="shared" si="10"/>
        <v>41.069416666666662</v>
      </c>
      <c r="L126" s="325">
        <v>6000</v>
      </c>
      <c r="M126" s="319">
        <f>SUM(L126-I126)</f>
        <v>-6000</v>
      </c>
    </row>
    <row r="127" spans="2:13" ht="17.100000000000001" customHeight="1" x14ac:dyDescent="0.3">
      <c r="B127" s="37"/>
      <c r="C127" s="22"/>
      <c r="D127" s="38"/>
      <c r="E127" s="22"/>
      <c r="F127" s="22"/>
      <c r="G127" s="22"/>
      <c r="H127" s="22"/>
      <c r="I127" s="76"/>
      <c r="J127" s="62"/>
      <c r="K127" s="41"/>
      <c r="L127" s="76"/>
    </row>
    <row r="128" spans="2:13" ht="17.100000000000001" customHeight="1" x14ac:dyDescent="0.3">
      <c r="B128" s="53">
        <v>4253</v>
      </c>
      <c r="C128" s="177" t="s">
        <v>70</v>
      </c>
      <c r="D128" s="22"/>
      <c r="E128" s="38"/>
      <c r="F128" s="38"/>
      <c r="G128" s="38"/>
      <c r="H128" s="39"/>
      <c r="I128" s="78">
        <f>SUM(I129:I133)</f>
        <v>25700</v>
      </c>
      <c r="J128" s="78">
        <f>SUM(J129:J133)</f>
        <v>14250</v>
      </c>
      <c r="K128" s="58">
        <f t="shared" ref="K128" si="11">J128/I128*100</f>
        <v>55.447470817120625</v>
      </c>
      <c r="L128" s="78">
        <f>SUM(L129:L133)</f>
        <v>25700</v>
      </c>
      <c r="M128" s="373"/>
    </row>
    <row r="129" spans="1:17" ht="17.100000000000001" customHeight="1" x14ac:dyDescent="0.3">
      <c r="B129" s="37">
        <v>42531</v>
      </c>
      <c r="C129" s="59" t="s">
        <v>71</v>
      </c>
      <c r="D129" s="38"/>
      <c r="E129" s="38"/>
      <c r="F129" s="38"/>
      <c r="G129" s="38"/>
      <c r="H129" s="39"/>
      <c r="I129" s="204"/>
      <c r="J129" s="206"/>
      <c r="K129" s="41"/>
      <c r="L129" s="189"/>
    </row>
    <row r="130" spans="1:17" ht="17.100000000000001" customHeight="1" x14ac:dyDescent="0.3">
      <c r="B130" s="37">
        <v>42532</v>
      </c>
      <c r="C130" s="59" t="s">
        <v>72</v>
      </c>
      <c r="D130" s="38"/>
      <c r="E130" s="38"/>
      <c r="F130" s="38"/>
      <c r="G130" s="38"/>
      <c r="H130" s="39"/>
      <c r="I130" s="204">
        <v>700</v>
      </c>
      <c r="J130" s="204"/>
      <c r="K130" s="205">
        <f t="shared" ref="K130" si="12">J130/I130*100</f>
        <v>0</v>
      </c>
      <c r="L130" s="189">
        <v>700</v>
      </c>
      <c r="M130" s="319">
        <f>SUM(L130-I130)</f>
        <v>0</v>
      </c>
    </row>
    <row r="131" spans="1:17" s="292" customFormat="1" ht="17.100000000000001" customHeight="1" x14ac:dyDescent="0.3">
      <c r="B131" s="37">
        <v>42533</v>
      </c>
      <c r="C131" s="59" t="s">
        <v>73</v>
      </c>
      <c r="D131" s="38"/>
      <c r="E131" s="38"/>
      <c r="F131" s="38"/>
      <c r="G131" s="38"/>
      <c r="H131" s="39"/>
      <c r="I131" s="204"/>
      <c r="J131" s="206"/>
      <c r="K131" s="41"/>
      <c r="L131" s="204"/>
      <c r="M131" s="318"/>
      <c r="Q131" s="459"/>
    </row>
    <row r="132" spans="1:17" ht="17.100000000000001" customHeight="1" x14ac:dyDescent="0.3">
      <c r="B132" s="37">
        <v>42534</v>
      </c>
      <c r="C132" s="59" t="s">
        <v>74</v>
      </c>
      <c r="D132" s="38"/>
      <c r="E132" s="38"/>
      <c r="F132" s="38"/>
      <c r="G132" s="38"/>
      <c r="H132" s="39"/>
      <c r="I132" s="204">
        <v>7000</v>
      </c>
      <c r="J132" s="41"/>
      <c r="K132" s="205">
        <f t="shared" ref="K132:K133" si="13">J132/I132*100</f>
        <v>0</v>
      </c>
      <c r="L132" s="189">
        <v>7000</v>
      </c>
      <c r="M132" s="319">
        <f>SUM(L132-I132)</f>
        <v>0</v>
      </c>
    </row>
    <row r="133" spans="1:17" ht="17.100000000000001" customHeight="1" x14ac:dyDescent="0.3">
      <c r="B133" s="293">
        <v>42539</v>
      </c>
      <c r="C133" s="289" t="s">
        <v>75</v>
      </c>
      <c r="D133" s="38"/>
      <c r="E133" s="290"/>
      <c r="F133" s="290"/>
      <c r="G133" s="290"/>
      <c r="H133" s="297"/>
      <c r="I133" s="189">
        <v>18000</v>
      </c>
      <c r="J133" s="206">
        <v>14250</v>
      </c>
      <c r="K133" s="205">
        <f t="shared" si="13"/>
        <v>79.166666666666657</v>
      </c>
      <c r="L133" s="189">
        <v>18000</v>
      </c>
      <c r="M133" s="320"/>
    </row>
    <row r="134" spans="1:17" ht="17.100000000000001" customHeight="1" x14ac:dyDescent="0.3">
      <c r="B134" s="454"/>
      <c r="C134" s="75"/>
      <c r="D134" s="290"/>
      <c r="E134" s="75"/>
      <c r="F134" s="75"/>
      <c r="G134" s="75"/>
      <c r="H134" s="75"/>
      <c r="I134" s="207"/>
      <c r="J134" s="208"/>
      <c r="K134" s="41"/>
      <c r="L134" s="207"/>
    </row>
    <row r="135" spans="1:17" ht="17.100000000000001" customHeight="1" x14ac:dyDescent="0.3">
      <c r="B135" s="172"/>
      <c r="C135" s="177" t="s">
        <v>76</v>
      </c>
      <c r="D135" s="75"/>
      <c r="E135" s="38"/>
      <c r="F135" s="38"/>
      <c r="G135" s="38"/>
      <c r="H135" s="39"/>
      <c r="I135" s="176">
        <f>SUM(I136:I140)</f>
        <v>43320</v>
      </c>
      <c r="J135" s="176">
        <f>SUM(J136:J140)</f>
        <v>35971.25</v>
      </c>
      <c r="K135" s="58">
        <f t="shared" ref="K135:K137" si="14">J135/I135*100</f>
        <v>83.036126500461677</v>
      </c>
      <c r="L135" s="176">
        <f>SUM(L136:L140)</f>
        <v>43320</v>
      </c>
    </row>
    <row r="136" spans="1:17" ht="17.100000000000001" customHeight="1" x14ac:dyDescent="0.3">
      <c r="B136" s="53">
        <v>4254</v>
      </c>
      <c r="C136" s="59" t="s">
        <v>189</v>
      </c>
      <c r="D136" s="38"/>
      <c r="E136" s="38"/>
      <c r="F136" s="38"/>
      <c r="G136" s="38"/>
      <c r="H136" s="39"/>
      <c r="I136" s="79">
        <v>1400</v>
      </c>
      <c r="J136" s="79">
        <v>1618.2</v>
      </c>
      <c r="K136" s="41">
        <f t="shared" si="14"/>
        <v>115.58571428571429</v>
      </c>
      <c r="L136" s="316">
        <v>1800</v>
      </c>
      <c r="M136" s="320">
        <f>SUM(L136-I136)</f>
        <v>400</v>
      </c>
    </row>
    <row r="137" spans="1:17" ht="17.100000000000001" customHeight="1" x14ac:dyDescent="0.3">
      <c r="B137" s="37">
        <v>42542</v>
      </c>
      <c r="C137" s="59" t="s">
        <v>77</v>
      </c>
      <c r="D137" s="38"/>
      <c r="E137" s="38"/>
      <c r="F137" s="38"/>
      <c r="G137" s="38"/>
      <c r="H137" s="39"/>
      <c r="I137" s="79">
        <v>400</v>
      </c>
      <c r="J137" s="79"/>
      <c r="K137" s="41">
        <f t="shared" si="14"/>
        <v>0</v>
      </c>
      <c r="L137" s="324">
        <v>0</v>
      </c>
      <c r="M137" s="319">
        <f>SUM(L137-I137)</f>
        <v>-400</v>
      </c>
    </row>
    <row r="138" spans="1:17" ht="17.100000000000001" customHeight="1" x14ac:dyDescent="0.3">
      <c r="B138" s="37">
        <v>42545</v>
      </c>
      <c r="C138" s="59" t="s">
        <v>78</v>
      </c>
      <c r="D138" s="38"/>
      <c r="E138" s="38"/>
      <c r="F138" s="38"/>
      <c r="G138" s="38"/>
      <c r="H138" s="39"/>
      <c r="I138" s="40">
        <v>20000</v>
      </c>
      <c r="J138" s="79">
        <v>16442.150000000001</v>
      </c>
      <c r="K138" s="41">
        <f t="shared" ref="K138" si="15">J138/I138*100</f>
        <v>82.210750000000004</v>
      </c>
      <c r="L138" s="40">
        <v>20000</v>
      </c>
    </row>
    <row r="139" spans="1:17" ht="17.100000000000001" customHeight="1" x14ac:dyDescent="0.3">
      <c r="B139" s="37">
        <v>42547</v>
      </c>
      <c r="C139" s="59" t="s">
        <v>79</v>
      </c>
      <c r="D139" s="38"/>
      <c r="E139" s="38"/>
      <c r="F139" s="38"/>
      <c r="G139" s="38"/>
      <c r="H139" s="39"/>
      <c r="I139" s="40">
        <v>280</v>
      </c>
      <c r="J139" s="40">
        <v>212.4</v>
      </c>
      <c r="K139" s="41">
        <f t="shared" ref="K139:K140" si="16">J139/I139*100</f>
        <v>75.857142857142861</v>
      </c>
      <c r="L139" s="40">
        <v>280</v>
      </c>
    </row>
    <row r="140" spans="1:17" ht="17.100000000000001" customHeight="1" thickBot="1" x14ac:dyDescent="0.35">
      <c r="B140" s="155">
        <v>425491</v>
      </c>
      <c r="C140" s="210" t="s">
        <v>80</v>
      </c>
      <c r="D140" s="128"/>
      <c r="E140" s="211"/>
      <c r="F140" s="211"/>
      <c r="G140" s="211"/>
      <c r="H140" s="211"/>
      <c r="I140" s="212">
        <v>21240</v>
      </c>
      <c r="J140" s="212">
        <v>17698.5</v>
      </c>
      <c r="K140" s="212">
        <f t="shared" si="16"/>
        <v>83.326271186440678</v>
      </c>
      <c r="L140" s="212">
        <v>21240</v>
      </c>
    </row>
    <row r="141" spans="1:17" ht="17.100000000000001" customHeight="1" x14ac:dyDescent="0.3">
      <c r="B141" s="445"/>
      <c r="C141" s="441"/>
      <c r="D141" s="441"/>
      <c r="E141" s="441"/>
      <c r="F141" s="20"/>
      <c r="G141" s="20"/>
      <c r="H141" s="20"/>
      <c r="I141" s="213"/>
      <c r="J141" s="213"/>
      <c r="K141" s="213"/>
      <c r="L141" s="213"/>
    </row>
    <row r="142" spans="1:17" ht="16.8" customHeight="1" thickBot="1" x14ac:dyDescent="0.35">
      <c r="B142" s="442"/>
      <c r="C142" s="20"/>
      <c r="D142" s="440"/>
      <c r="E142" s="20"/>
      <c r="F142" s="20"/>
      <c r="G142" s="20"/>
      <c r="H142" s="20"/>
      <c r="I142" s="213"/>
      <c r="J142" s="213"/>
      <c r="K142" s="213"/>
      <c r="L142" s="213"/>
    </row>
    <row r="143" spans="1:17" s="399" customFormat="1" ht="17.100000000000001" customHeight="1" thickBot="1" x14ac:dyDescent="0.35">
      <c r="A143" s="292"/>
      <c r="B143" s="443"/>
      <c r="C143" s="392"/>
      <c r="D143" s="393"/>
      <c r="E143" s="394" t="s">
        <v>1</v>
      </c>
      <c r="F143" s="394"/>
      <c r="G143" s="394"/>
      <c r="H143" s="395"/>
      <c r="I143" s="396" t="s">
        <v>179</v>
      </c>
      <c r="J143" s="397" t="s">
        <v>126</v>
      </c>
      <c r="K143" s="398" t="s">
        <v>127</v>
      </c>
      <c r="L143" s="396" t="s">
        <v>188</v>
      </c>
      <c r="M143" s="318"/>
    </row>
    <row r="144" spans="1:17" ht="17.100000000000001" customHeight="1" thickBot="1" x14ac:dyDescent="0.35">
      <c r="B144" s="214" t="s">
        <v>0</v>
      </c>
      <c r="C144" s="173" t="s">
        <v>81</v>
      </c>
      <c r="D144" s="215"/>
      <c r="E144" s="74"/>
      <c r="F144" s="74"/>
      <c r="G144" s="74"/>
      <c r="H144" s="188"/>
      <c r="I144" s="78">
        <f>SUM(I145)</f>
        <v>3000</v>
      </c>
      <c r="J144" s="52">
        <f>SUM(J145)</f>
        <v>597.55999999999995</v>
      </c>
      <c r="K144" s="216">
        <f t="shared" ref="K144:K145" si="17">J144/I144*100</f>
        <v>19.918666666666667</v>
      </c>
      <c r="L144" s="78">
        <f>SUM(L145)</f>
        <v>3000</v>
      </c>
    </row>
    <row r="145" spans="2:13" ht="17.100000000000001" customHeight="1" x14ac:dyDescent="0.3">
      <c r="B145" s="172">
        <v>42559</v>
      </c>
      <c r="C145" s="59" t="s">
        <v>167</v>
      </c>
      <c r="D145" s="74"/>
      <c r="E145" s="38"/>
      <c r="F145" s="38"/>
      <c r="G145" s="38"/>
      <c r="H145" s="39"/>
      <c r="I145" s="123">
        <v>3000</v>
      </c>
      <c r="J145" s="57">
        <v>597.55999999999995</v>
      </c>
      <c r="K145" s="205">
        <f t="shared" si="17"/>
        <v>19.918666666666667</v>
      </c>
      <c r="L145" s="123">
        <v>3000</v>
      </c>
    </row>
    <row r="146" spans="2:13" ht="17.100000000000001" customHeight="1" x14ac:dyDescent="0.3">
      <c r="B146" s="37"/>
      <c r="C146" s="22"/>
      <c r="D146" s="38"/>
      <c r="E146" s="22"/>
      <c r="F146" s="22"/>
      <c r="G146" s="22"/>
      <c r="H146" s="22"/>
      <c r="I146" s="76"/>
      <c r="J146" s="63"/>
      <c r="K146" s="41"/>
      <c r="L146" s="76"/>
    </row>
    <row r="147" spans="2:13" ht="17.100000000000001" customHeight="1" x14ac:dyDescent="0.3">
      <c r="B147" s="48">
        <v>4257</v>
      </c>
      <c r="C147" s="177" t="s">
        <v>82</v>
      </c>
      <c r="D147" s="22"/>
      <c r="E147" s="38"/>
      <c r="F147" s="38"/>
      <c r="G147" s="38"/>
      <c r="H147" s="39"/>
      <c r="I147" s="176">
        <f>SUM(I149:I160)</f>
        <v>83800</v>
      </c>
      <c r="J147" s="58">
        <f>SUM(J149:J160)</f>
        <v>55955.49</v>
      </c>
      <c r="K147" s="58">
        <f t="shared" ref="K147" si="18">J147/I147*100</f>
        <v>66.772661097852023</v>
      </c>
      <c r="L147" s="176">
        <f>SUM(L149:L160)</f>
        <v>79500</v>
      </c>
    </row>
    <row r="148" spans="2:13" ht="17.100000000000001" customHeight="1" x14ac:dyDescent="0.3">
      <c r="B148" s="53"/>
      <c r="C148" s="59"/>
      <c r="D148" s="38"/>
      <c r="E148" s="38"/>
      <c r="F148" s="38"/>
      <c r="G148" s="38"/>
      <c r="H148" s="39"/>
      <c r="I148" s="176"/>
      <c r="J148" s="58"/>
      <c r="K148" s="41"/>
      <c r="L148" s="176"/>
    </row>
    <row r="149" spans="2:13" ht="17.100000000000001" customHeight="1" x14ac:dyDescent="0.3">
      <c r="B149" s="122">
        <v>425713</v>
      </c>
      <c r="C149" s="59" t="s">
        <v>137</v>
      </c>
      <c r="D149" s="38"/>
      <c r="E149" s="38"/>
      <c r="F149" s="38"/>
      <c r="G149" s="38"/>
      <c r="H149" s="39"/>
      <c r="I149" s="79">
        <v>30000</v>
      </c>
      <c r="J149" s="217">
        <v>27682.3</v>
      </c>
      <c r="K149" s="218">
        <f t="shared" ref="K149:K160" si="19">J149/I149*100</f>
        <v>92.274333333333331</v>
      </c>
      <c r="L149" s="316">
        <v>33000</v>
      </c>
      <c r="M149" s="320">
        <f>SUM(L149-I149)</f>
        <v>3000</v>
      </c>
    </row>
    <row r="150" spans="2:13" ht="17.100000000000001" customHeight="1" x14ac:dyDescent="0.3">
      <c r="B150" s="122">
        <v>425731</v>
      </c>
      <c r="C150" s="59" t="s">
        <v>83</v>
      </c>
      <c r="D150" s="38"/>
      <c r="E150" s="38"/>
      <c r="F150" s="38"/>
      <c r="G150" s="38"/>
      <c r="H150" s="38"/>
      <c r="I150" s="123">
        <v>12000</v>
      </c>
      <c r="J150" s="217">
        <v>3333.32</v>
      </c>
      <c r="K150" s="218">
        <f t="shared" si="19"/>
        <v>27.777666666666669</v>
      </c>
      <c r="L150" s="322">
        <v>9000</v>
      </c>
      <c r="M150" s="319">
        <f>SUM(L150-I150)</f>
        <v>-3000</v>
      </c>
    </row>
    <row r="151" spans="2:13" ht="17.100000000000001" customHeight="1" x14ac:dyDescent="0.3">
      <c r="B151" s="122">
        <v>425732</v>
      </c>
      <c r="C151" s="59" t="s">
        <v>84</v>
      </c>
      <c r="D151" s="38"/>
      <c r="E151" s="38"/>
      <c r="F151" s="38"/>
      <c r="G151" s="38"/>
      <c r="H151" s="38"/>
      <c r="I151" s="79">
        <v>2300</v>
      </c>
      <c r="J151" s="217">
        <v>710.06</v>
      </c>
      <c r="K151" s="218">
        <f t="shared" si="19"/>
        <v>30.872173913043476</v>
      </c>
      <c r="L151" s="322">
        <v>1500</v>
      </c>
      <c r="M151" s="319">
        <f>SUM(L151-I151)</f>
        <v>-800</v>
      </c>
    </row>
    <row r="152" spans="2:13" ht="17.100000000000001" customHeight="1" x14ac:dyDescent="0.3">
      <c r="B152" s="122">
        <v>42574</v>
      </c>
      <c r="C152" s="59" t="s">
        <v>143</v>
      </c>
      <c r="D152" s="38"/>
      <c r="E152" s="38"/>
      <c r="F152" s="38"/>
      <c r="G152" s="38"/>
      <c r="H152" s="39"/>
      <c r="I152" s="79">
        <v>8000</v>
      </c>
      <c r="J152" s="217">
        <v>5524.56</v>
      </c>
      <c r="K152" s="218">
        <f t="shared" si="19"/>
        <v>69.057000000000002</v>
      </c>
      <c r="L152" s="79">
        <v>8000</v>
      </c>
    </row>
    <row r="153" spans="2:13" ht="17.100000000000001" customHeight="1" x14ac:dyDescent="0.3">
      <c r="B153" s="37">
        <v>42575</v>
      </c>
      <c r="C153" s="59" t="s">
        <v>141</v>
      </c>
      <c r="D153" s="38"/>
      <c r="E153" s="38"/>
      <c r="F153" s="38"/>
      <c r="G153" s="38"/>
      <c r="H153" s="20"/>
      <c r="I153" s="79">
        <v>3500</v>
      </c>
      <c r="J153" s="217">
        <v>4000</v>
      </c>
      <c r="K153" s="218">
        <f t="shared" si="19"/>
        <v>114.28571428571428</v>
      </c>
      <c r="L153" s="316">
        <v>4000</v>
      </c>
      <c r="M153" s="320">
        <f>SUM(L153-I153)</f>
        <v>500</v>
      </c>
    </row>
    <row r="154" spans="2:13" ht="17.100000000000001" customHeight="1" x14ac:dyDescent="0.3">
      <c r="B154" s="122"/>
      <c r="C154" s="59"/>
      <c r="D154" s="38"/>
      <c r="E154" s="38"/>
      <c r="F154" s="38"/>
      <c r="G154" s="38"/>
      <c r="H154" s="39"/>
      <c r="I154" s="79"/>
      <c r="J154" s="57"/>
      <c r="K154" s="41"/>
      <c r="L154" s="79"/>
    </row>
    <row r="155" spans="2:13" ht="17.100000000000001" customHeight="1" x14ac:dyDescent="0.3">
      <c r="B155" s="122">
        <v>425772</v>
      </c>
      <c r="C155" s="59" t="s">
        <v>85</v>
      </c>
      <c r="D155" s="38"/>
      <c r="E155" s="38"/>
      <c r="F155" s="38"/>
      <c r="G155" s="38"/>
      <c r="H155" s="38"/>
      <c r="I155" s="79">
        <v>2000</v>
      </c>
      <c r="J155" s="57">
        <v>443.68</v>
      </c>
      <c r="K155" s="218">
        <f t="shared" si="19"/>
        <v>22.184000000000001</v>
      </c>
      <c r="L155" s="123">
        <v>1500</v>
      </c>
      <c r="M155" s="319">
        <f>SUM(L155-I155)</f>
        <v>-500</v>
      </c>
    </row>
    <row r="156" spans="2:13" ht="17.100000000000001" customHeight="1" x14ac:dyDescent="0.3">
      <c r="B156" s="122"/>
      <c r="C156" s="59"/>
      <c r="D156" s="38"/>
      <c r="E156" s="38"/>
      <c r="F156" s="38"/>
      <c r="G156" s="38"/>
      <c r="H156" s="38"/>
      <c r="I156" s="79"/>
      <c r="J156" s="57"/>
      <c r="K156" s="41"/>
      <c r="L156" s="79"/>
    </row>
    <row r="157" spans="2:13" ht="17.100000000000001" customHeight="1" x14ac:dyDescent="0.3">
      <c r="B157" s="122">
        <v>425793</v>
      </c>
      <c r="C157" s="59" t="s">
        <v>86</v>
      </c>
      <c r="D157" s="38"/>
      <c r="E157" s="38"/>
      <c r="F157" s="38"/>
      <c r="G157" s="38"/>
      <c r="H157" s="38"/>
      <c r="I157" s="79">
        <v>20000</v>
      </c>
      <c r="J157" s="57">
        <v>12912.5</v>
      </c>
      <c r="K157" s="41">
        <f t="shared" si="19"/>
        <v>64.5625</v>
      </c>
      <c r="L157" s="123">
        <v>20000</v>
      </c>
    </row>
    <row r="158" spans="2:13" ht="17.100000000000001" customHeight="1" x14ac:dyDescent="0.3">
      <c r="B158" s="122">
        <v>425794</v>
      </c>
      <c r="C158" s="59" t="s">
        <v>87</v>
      </c>
      <c r="D158" s="38"/>
      <c r="E158" s="38"/>
      <c r="F158" s="38"/>
      <c r="G158" s="38"/>
      <c r="H158" s="38"/>
      <c r="I158" s="79">
        <v>2000</v>
      </c>
      <c r="J158" s="57">
        <v>1349.07</v>
      </c>
      <c r="K158" s="41">
        <f t="shared" si="19"/>
        <v>67.453500000000005</v>
      </c>
      <c r="L158" s="79">
        <v>2000</v>
      </c>
    </row>
    <row r="159" spans="2:13" ht="17.100000000000001" customHeight="1" x14ac:dyDescent="0.3">
      <c r="B159" s="122">
        <v>42579</v>
      </c>
      <c r="C159" s="59" t="s">
        <v>88</v>
      </c>
      <c r="D159" s="38"/>
      <c r="E159" s="38"/>
      <c r="F159" s="38"/>
      <c r="G159" s="38"/>
      <c r="H159" s="39"/>
      <c r="I159" s="79">
        <v>1000</v>
      </c>
      <c r="J159" s="57"/>
      <c r="K159" s="41">
        <f t="shared" si="19"/>
        <v>0</v>
      </c>
      <c r="L159" s="123">
        <v>500</v>
      </c>
      <c r="M159" s="319">
        <f>SUM(L159-I159)</f>
        <v>-500</v>
      </c>
    </row>
    <row r="160" spans="2:13" s="359" customFormat="1" ht="17.100000000000001" customHeight="1" x14ac:dyDescent="0.3">
      <c r="B160" s="350">
        <v>425796</v>
      </c>
      <c r="C160" s="351" t="s">
        <v>130</v>
      </c>
      <c r="D160" s="352"/>
      <c r="E160" s="353"/>
      <c r="F160" s="353"/>
      <c r="G160" s="353"/>
      <c r="H160" s="353"/>
      <c r="I160" s="354">
        <v>3000</v>
      </c>
      <c r="J160" s="355">
        <v>0</v>
      </c>
      <c r="K160" s="356">
        <f t="shared" si="19"/>
        <v>0</v>
      </c>
      <c r="L160" s="357">
        <v>0</v>
      </c>
      <c r="M160" s="319">
        <f>SUM(L160-I160)</f>
        <v>-3000</v>
      </c>
    </row>
    <row r="161" spans="2:13" ht="17.100000000000001" customHeight="1" x14ac:dyDescent="0.3">
      <c r="B161" s="112"/>
      <c r="C161" s="20"/>
      <c r="D161" s="54"/>
      <c r="E161" s="22"/>
      <c r="F161" s="22"/>
      <c r="G161" s="22"/>
      <c r="H161" s="54"/>
      <c r="I161" s="204"/>
      <c r="J161" s="220"/>
      <c r="K161" s="41"/>
      <c r="L161" s="287"/>
    </row>
    <row r="162" spans="2:13" ht="17.100000000000001" customHeight="1" x14ac:dyDescent="0.3">
      <c r="B162" s="112"/>
      <c r="C162" s="177" t="s">
        <v>89</v>
      </c>
      <c r="D162" s="22"/>
      <c r="E162" s="38"/>
      <c r="F162" s="38"/>
      <c r="G162" s="38"/>
      <c r="H162" s="39"/>
      <c r="I162" s="176">
        <f>SUM(I163:I166)</f>
        <v>42000</v>
      </c>
      <c r="J162" s="58">
        <f>SUM(J163:J166)</f>
        <v>43330.869999999995</v>
      </c>
      <c r="K162" s="58">
        <f t="shared" ref="K162:K166" si="20">J162/I162*100</f>
        <v>103.16873809523808</v>
      </c>
      <c r="L162" s="329">
        <f>SUM(L163:L166)</f>
        <v>53000</v>
      </c>
      <c r="M162" s="373">
        <f>SUM(L162-I162)</f>
        <v>11000</v>
      </c>
    </row>
    <row r="163" spans="2:13" ht="17.100000000000001" customHeight="1" x14ac:dyDescent="0.3">
      <c r="B163" s="37">
        <v>425811</v>
      </c>
      <c r="C163" s="59" t="s">
        <v>164</v>
      </c>
      <c r="D163" s="38"/>
      <c r="E163" s="38"/>
      <c r="F163" s="38"/>
      <c r="G163" s="38"/>
      <c r="H163" s="39"/>
      <c r="I163" s="40">
        <v>20000</v>
      </c>
      <c r="J163" s="41">
        <v>19390.509999999998</v>
      </c>
      <c r="K163" s="41">
        <f t="shared" si="20"/>
        <v>96.952549999999988</v>
      </c>
      <c r="L163" s="309">
        <v>24000</v>
      </c>
      <c r="M163" s="320">
        <f>SUM(L163-I163)</f>
        <v>4000</v>
      </c>
    </row>
    <row r="164" spans="2:13" ht="17.100000000000001" customHeight="1" x14ac:dyDescent="0.3">
      <c r="B164" s="122">
        <v>425812</v>
      </c>
      <c r="C164" s="59" t="s">
        <v>165</v>
      </c>
      <c r="D164" s="38"/>
      <c r="E164" s="38"/>
      <c r="F164" s="38"/>
      <c r="G164" s="38"/>
      <c r="H164" s="20"/>
      <c r="I164" s="40">
        <v>8000</v>
      </c>
      <c r="J164" s="206">
        <v>7344.7</v>
      </c>
      <c r="K164" s="41">
        <f t="shared" si="20"/>
        <v>91.808749999999989</v>
      </c>
      <c r="L164" s="309">
        <v>9000</v>
      </c>
      <c r="M164" s="320">
        <f>SUM(L164-I164)</f>
        <v>1000</v>
      </c>
    </row>
    <row r="165" spans="2:13" ht="17.100000000000001" customHeight="1" x14ac:dyDescent="0.3">
      <c r="B165" s="37">
        <v>425814</v>
      </c>
      <c r="C165" s="59" t="s">
        <v>152</v>
      </c>
      <c r="D165" s="38"/>
      <c r="E165" s="38"/>
      <c r="F165" s="38"/>
      <c r="G165" s="38"/>
      <c r="H165" s="39"/>
      <c r="I165" s="79">
        <v>10000</v>
      </c>
      <c r="J165" s="57">
        <v>13758.53</v>
      </c>
      <c r="K165" s="41">
        <f t="shared" si="20"/>
        <v>137.58529999999999</v>
      </c>
      <c r="L165" s="286">
        <v>17000</v>
      </c>
      <c r="M165" s="320">
        <f>SUM(L165-I165)</f>
        <v>7000</v>
      </c>
    </row>
    <row r="166" spans="2:13" ht="17.100000000000001" customHeight="1" x14ac:dyDescent="0.3">
      <c r="B166" s="112">
        <v>42589</v>
      </c>
      <c r="C166" s="74" t="s">
        <v>90</v>
      </c>
      <c r="D166" s="38"/>
      <c r="E166" s="74"/>
      <c r="F166" s="74"/>
      <c r="G166" s="74"/>
      <c r="H166" s="74"/>
      <c r="I166" s="221">
        <v>4000</v>
      </c>
      <c r="J166" s="116">
        <v>2837.13</v>
      </c>
      <c r="K166" s="115">
        <f t="shared" si="20"/>
        <v>70.928250000000006</v>
      </c>
      <c r="L166" s="369">
        <v>3000</v>
      </c>
      <c r="M166" s="319">
        <f>SUM(L166-I166)</f>
        <v>-1000</v>
      </c>
    </row>
    <row r="167" spans="2:13" ht="17.100000000000001" customHeight="1" x14ac:dyDescent="0.3">
      <c r="B167" s="112"/>
      <c r="C167" s="39"/>
      <c r="D167" s="74"/>
      <c r="E167" s="222"/>
      <c r="F167" s="222"/>
      <c r="G167" s="222"/>
      <c r="H167" s="222"/>
      <c r="I167" s="223"/>
      <c r="J167" s="223"/>
      <c r="K167" s="224"/>
      <c r="L167" s="223"/>
    </row>
    <row r="168" spans="2:13" ht="17.100000000000001" customHeight="1" x14ac:dyDescent="0.3">
      <c r="B168" s="37"/>
      <c r="C168" s="54" t="s">
        <v>91</v>
      </c>
      <c r="D168" s="222"/>
      <c r="E168" s="38"/>
      <c r="F168" s="38"/>
      <c r="G168" s="38"/>
      <c r="H168" s="39"/>
      <c r="I168" s="176">
        <f>SUM(I169:I180)</f>
        <v>167700</v>
      </c>
      <c r="J168" s="58">
        <f>SUM(J169:J180)</f>
        <v>150060.9</v>
      </c>
      <c r="K168" s="176">
        <f t="shared" ref="K168:K179" si="21">J168/I168*100</f>
        <v>89.481753130590334</v>
      </c>
      <c r="L168" s="329">
        <f>SUM(L169:L180)</f>
        <v>176812.5</v>
      </c>
      <c r="M168" s="373">
        <f t="shared" ref="M168:M174" si="22">SUM(L168-I168)</f>
        <v>9112.5</v>
      </c>
    </row>
    <row r="169" spans="2:13" ht="17.100000000000001" customHeight="1" x14ac:dyDescent="0.3">
      <c r="B169" s="308">
        <v>42591</v>
      </c>
      <c r="C169" s="38" t="s">
        <v>122</v>
      </c>
      <c r="D169" s="38"/>
      <c r="E169" s="38"/>
      <c r="F169" s="38"/>
      <c r="G169" s="38"/>
      <c r="H169" s="38"/>
      <c r="I169" s="79">
        <v>13000</v>
      </c>
      <c r="J169" s="57">
        <v>10614.3</v>
      </c>
      <c r="K169" s="115">
        <f t="shared" si="21"/>
        <v>81.648461538461532</v>
      </c>
      <c r="L169" s="381">
        <v>11000</v>
      </c>
      <c r="M169" s="319">
        <f t="shared" si="22"/>
        <v>-2000</v>
      </c>
    </row>
    <row r="170" spans="2:13" ht="17.100000000000001" customHeight="1" x14ac:dyDescent="0.3">
      <c r="B170" s="37">
        <v>425911</v>
      </c>
      <c r="C170" s="38" t="s">
        <v>92</v>
      </c>
      <c r="D170" s="38"/>
      <c r="E170" s="38"/>
      <c r="F170" s="38"/>
      <c r="G170" s="38"/>
      <c r="H170" s="38"/>
      <c r="I170" s="79">
        <v>3200</v>
      </c>
      <c r="J170" s="57">
        <v>5287.5</v>
      </c>
      <c r="K170" s="41">
        <f t="shared" si="21"/>
        <v>165.234375</v>
      </c>
      <c r="L170" s="316">
        <v>5500</v>
      </c>
      <c r="M170" s="320">
        <f t="shared" si="22"/>
        <v>2300</v>
      </c>
    </row>
    <row r="171" spans="2:13" ht="17.100000000000001" customHeight="1" x14ac:dyDescent="0.3">
      <c r="B171" s="37">
        <v>425912</v>
      </c>
      <c r="C171" s="38" t="s">
        <v>93</v>
      </c>
      <c r="D171" s="38"/>
      <c r="E171" s="38"/>
      <c r="F171" s="38"/>
      <c r="G171" s="38"/>
      <c r="H171" s="38"/>
      <c r="I171" s="79">
        <v>4000</v>
      </c>
      <c r="J171" s="57">
        <v>5707.34</v>
      </c>
      <c r="K171" s="41">
        <f t="shared" si="21"/>
        <v>142.68350000000001</v>
      </c>
      <c r="L171" s="316">
        <v>6000</v>
      </c>
      <c r="M171" s="320">
        <f t="shared" si="22"/>
        <v>2000</v>
      </c>
    </row>
    <row r="172" spans="2:13" ht="17.100000000000001" customHeight="1" x14ac:dyDescent="0.3">
      <c r="B172" s="37">
        <v>425913</v>
      </c>
      <c r="C172" s="38" t="s">
        <v>136</v>
      </c>
      <c r="D172" s="38"/>
      <c r="E172" s="38"/>
      <c r="F172" s="74"/>
      <c r="G172" s="38"/>
      <c r="H172" s="38"/>
      <c r="I172" s="79">
        <v>4000</v>
      </c>
      <c r="J172" s="57">
        <v>6206.25</v>
      </c>
      <c r="K172" s="41">
        <f t="shared" si="21"/>
        <v>155.15625</v>
      </c>
      <c r="L172" s="316">
        <v>6500</v>
      </c>
      <c r="M172" s="320">
        <f t="shared" si="22"/>
        <v>2500</v>
      </c>
    </row>
    <row r="173" spans="2:13" s="359" customFormat="1" ht="17.100000000000001" customHeight="1" x14ac:dyDescent="0.3">
      <c r="B173" s="360">
        <v>425914</v>
      </c>
      <c r="C173" s="352" t="s">
        <v>94</v>
      </c>
      <c r="D173" s="352"/>
      <c r="E173" s="352"/>
      <c r="F173" s="361"/>
      <c r="G173" s="352"/>
      <c r="H173" s="352"/>
      <c r="I173" s="354">
        <v>1500</v>
      </c>
      <c r="J173" s="362">
        <v>0</v>
      </c>
      <c r="K173" s="356">
        <f t="shared" si="21"/>
        <v>0</v>
      </c>
      <c r="L173" s="357">
        <v>0</v>
      </c>
      <c r="M173" s="319">
        <f t="shared" si="22"/>
        <v>-1500</v>
      </c>
    </row>
    <row r="174" spans="2:13" ht="17.100000000000001" customHeight="1" x14ac:dyDescent="0.3">
      <c r="B174" s="37">
        <v>425915</v>
      </c>
      <c r="C174" s="38" t="s">
        <v>95</v>
      </c>
      <c r="D174" s="38"/>
      <c r="E174" s="38"/>
      <c r="F174" s="38"/>
      <c r="G174" s="38"/>
      <c r="H174" s="39"/>
      <c r="I174" s="123">
        <v>5000</v>
      </c>
      <c r="J174" s="57">
        <v>0</v>
      </c>
      <c r="K174" s="41">
        <f t="shared" si="21"/>
        <v>0</v>
      </c>
      <c r="L174" s="322">
        <v>1000</v>
      </c>
      <c r="M174" s="319">
        <f t="shared" si="22"/>
        <v>-4000</v>
      </c>
    </row>
    <row r="175" spans="2:13" ht="17.100000000000001" customHeight="1" x14ac:dyDescent="0.3">
      <c r="B175" s="37">
        <v>425921</v>
      </c>
      <c r="C175" s="38" t="s">
        <v>131</v>
      </c>
      <c r="D175" s="38"/>
      <c r="E175" s="38"/>
      <c r="F175" s="38"/>
      <c r="G175" s="38"/>
      <c r="H175" s="39"/>
      <c r="I175" s="79">
        <v>85000</v>
      </c>
      <c r="J175" s="131">
        <v>60995.68</v>
      </c>
      <c r="K175" s="41">
        <f t="shared" si="21"/>
        <v>71.759623529411769</v>
      </c>
      <c r="L175" s="79">
        <v>85000</v>
      </c>
    </row>
    <row r="176" spans="2:13" ht="17.100000000000001" customHeight="1" x14ac:dyDescent="0.3">
      <c r="B176" s="37">
        <v>425992</v>
      </c>
      <c r="C176" s="38" t="s">
        <v>132</v>
      </c>
      <c r="D176" s="38"/>
      <c r="E176" s="38"/>
      <c r="F176" s="38"/>
      <c r="G176" s="38"/>
      <c r="H176" s="39"/>
      <c r="I176" s="225">
        <v>15000</v>
      </c>
      <c r="J176" s="57">
        <v>27500</v>
      </c>
      <c r="K176" s="41">
        <f t="shared" si="21"/>
        <v>183.33333333333331</v>
      </c>
      <c r="L176" s="331">
        <v>27500</v>
      </c>
      <c r="M176" s="320">
        <v>12500</v>
      </c>
    </row>
    <row r="177" spans="2:13" ht="17.100000000000001" customHeight="1" x14ac:dyDescent="0.3">
      <c r="B177" s="37">
        <v>425993</v>
      </c>
      <c r="C177" s="128" t="s">
        <v>124</v>
      </c>
      <c r="D177" s="38"/>
      <c r="E177" s="128"/>
      <c r="F177" s="128"/>
      <c r="G177" s="128"/>
      <c r="H177" s="128"/>
      <c r="I177" s="130">
        <v>5000</v>
      </c>
      <c r="J177" s="131">
        <v>2361.84</v>
      </c>
      <c r="K177" s="41">
        <f t="shared" si="21"/>
        <v>47.236800000000002</v>
      </c>
      <c r="L177" s="333">
        <v>2500</v>
      </c>
      <c r="M177" s="319">
        <f>SUM(L177-I177)</f>
        <v>-2500</v>
      </c>
    </row>
    <row r="178" spans="2:13" ht="17.100000000000001" customHeight="1" x14ac:dyDescent="0.3">
      <c r="B178" s="37">
        <v>425994</v>
      </c>
      <c r="C178" s="128" t="s">
        <v>129</v>
      </c>
      <c r="D178" s="128"/>
      <c r="E178" s="128"/>
      <c r="F178" s="128"/>
      <c r="G178" s="128"/>
      <c r="H178" s="128"/>
      <c r="I178" s="130">
        <v>30000</v>
      </c>
      <c r="J178" s="131">
        <v>29812.5</v>
      </c>
      <c r="K178" s="41">
        <f t="shared" si="21"/>
        <v>99.375</v>
      </c>
      <c r="L178" s="332">
        <v>29812.5</v>
      </c>
      <c r="M178" s="319">
        <f>SUM(L178-I178)</f>
        <v>-187.5</v>
      </c>
    </row>
    <row r="179" spans="2:13" ht="17.100000000000001" customHeight="1" x14ac:dyDescent="0.3">
      <c r="B179" s="155">
        <v>425997</v>
      </c>
      <c r="C179" s="128" t="s">
        <v>153</v>
      </c>
      <c r="D179" s="128"/>
      <c r="E179" s="128"/>
      <c r="F179" s="128"/>
      <c r="G179" s="128"/>
      <c r="H179" s="128"/>
      <c r="I179" s="130">
        <v>2000</v>
      </c>
      <c r="J179" s="131">
        <v>1575.49</v>
      </c>
      <c r="K179" s="41">
        <f t="shared" si="21"/>
        <v>78.774500000000003</v>
      </c>
      <c r="L179" s="130">
        <v>2000</v>
      </c>
    </row>
    <row r="180" spans="2:13" ht="17.100000000000001" customHeight="1" x14ac:dyDescent="0.3">
      <c r="B180" s="155"/>
      <c r="C180" s="128"/>
      <c r="D180" s="128"/>
      <c r="E180" s="128"/>
      <c r="F180" s="128"/>
      <c r="G180" s="128"/>
      <c r="H180" s="128"/>
      <c r="I180" s="130"/>
      <c r="J180" s="131"/>
      <c r="K180" s="41"/>
      <c r="L180" s="130"/>
    </row>
    <row r="181" spans="2:13" ht="17.100000000000001" customHeight="1" thickBot="1" x14ac:dyDescent="0.35">
      <c r="B181" s="304"/>
      <c r="C181" s="191" t="s">
        <v>186</v>
      </c>
      <c r="D181" s="191"/>
      <c r="E181" s="191"/>
      <c r="F181" s="191"/>
      <c r="G181" s="191"/>
      <c r="H181" s="191"/>
      <c r="I181" s="192">
        <f>SUM(I115+I122+I128+I135+I144+I147+I162+I168)</f>
        <v>424670</v>
      </c>
      <c r="J181" s="193">
        <f>SUM(J115+J122+J128+J135+J144+J147+J162+J168)</f>
        <v>341209.91</v>
      </c>
      <c r="K181" s="226">
        <f>J181/I181*100</f>
        <v>80.347071844020064</v>
      </c>
      <c r="L181" s="334">
        <f>SUM(L115+L122+L128+L135+L144+L147+L162+L168)</f>
        <v>434982.5</v>
      </c>
      <c r="M181" s="374">
        <f>SUM(L181-I181)</f>
        <v>10312.5</v>
      </c>
    </row>
    <row r="182" spans="2:13" ht="17.100000000000001" customHeight="1" thickTop="1" thickBot="1" x14ac:dyDescent="0.35">
      <c r="B182" s="460"/>
      <c r="C182" s="227"/>
      <c r="E182" s="227"/>
      <c r="F182" s="227"/>
      <c r="G182" s="227"/>
      <c r="H182" s="227"/>
      <c r="I182" s="227"/>
      <c r="J182" s="228"/>
      <c r="K182" s="229"/>
      <c r="L182" s="323"/>
    </row>
    <row r="183" spans="2:13" ht="17.100000000000001" customHeight="1" thickBot="1" x14ac:dyDescent="0.35">
      <c r="B183" s="401"/>
      <c r="C183" s="230" t="s">
        <v>96</v>
      </c>
      <c r="D183" s="402"/>
      <c r="E183" s="144"/>
      <c r="F183" s="144"/>
      <c r="G183" s="144"/>
      <c r="H183" s="144"/>
      <c r="I183" s="78"/>
      <c r="J183" s="231"/>
      <c r="K183" s="232"/>
      <c r="L183" s="78"/>
    </row>
    <row r="184" spans="2:13" ht="17.100000000000001" customHeight="1" thickBot="1" x14ac:dyDescent="0.35">
      <c r="B184" s="106">
        <v>429</v>
      </c>
      <c r="C184" s="173" t="s">
        <v>157</v>
      </c>
      <c r="D184" s="144"/>
      <c r="E184" s="74"/>
      <c r="F184" s="74"/>
      <c r="G184" s="74"/>
      <c r="H184" s="188"/>
      <c r="I184" s="176">
        <f>SUM(I185:I186)</f>
        <v>240000</v>
      </c>
      <c r="J184" s="176">
        <f>SUM(J185:J186)</f>
        <v>234866.13</v>
      </c>
      <c r="K184" s="58">
        <f>J184/I184*100</f>
        <v>97.860887500000004</v>
      </c>
      <c r="L184" s="335">
        <f>SUM(L185:L186)</f>
        <v>268000</v>
      </c>
    </row>
    <row r="185" spans="2:13" ht="17.100000000000001" customHeight="1" x14ac:dyDescent="0.3">
      <c r="B185" s="233">
        <v>42914</v>
      </c>
      <c r="C185" s="59" t="s">
        <v>125</v>
      </c>
      <c r="D185" s="74"/>
      <c r="E185" s="38"/>
      <c r="F185" s="38"/>
      <c r="G185" s="38"/>
      <c r="H185" s="39"/>
      <c r="I185" s="40">
        <v>240000</v>
      </c>
      <c r="J185" s="41">
        <v>234866.13</v>
      </c>
      <c r="K185" s="41">
        <f>J185/I185*100</f>
        <v>97.860887500000004</v>
      </c>
      <c r="L185" s="309">
        <v>268000</v>
      </c>
      <c r="M185" s="320">
        <f>SUM(L185-I185)</f>
        <v>28000</v>
      </c>
    </row>
    <row r="186" spans="2:13" ht="17.100000000000001" customHeight="1" x14ac:dyDescent="0.3">
      <c r="B186" s="172"/>
      <c r="C186" s="22"/>
      <c r="D186" s="38"/>
      <c r="E186" s="22"/>
      <c r="F186" s="20"/>
      <c r="G186" s="20"/>
      <c r="H186" s="20"/>
      <c r="I186" s="234"/>
      <c r="J186" s="57"/>
      <c r="K186" s="41"/>
      <c r="L186" s="32"/>
    </row>
    <row r="187" spans="2:13" ht="17.100000000000001" customHeight="1" x14ac:dyDescent="0.3">
      <c r="B187" s="37"/>
      <c r="C187" s="177" t="s">
        <v>97</v>
      </c>
      <c r="D187" s="22"/>
      <c r="E187" s="38"/>
      <c r="F187" s="38"/>
      <c r="G187" s="38"/>
      <c r="H187" s="39"/>
      <c r="I187" s="176">
        <f>SUM(I188:I190)</f>
        <v>72000</v>
      </c>
      <c r="J187" s="58">
        <f>SUM(J188:J190)</f>
        <v>35517.9</v>
      </c>
      <c r="K187" s="285">
        <f>J187/I187*100</f>
        <v>49.330416666666672</v>
      </c>
      <c r="L187" s="176">
        <f>SUM(L188:L190)</f>
        <v>74000</v>
      </c>
    </row>
    <row r="188" spans="2:13" ht="17.100000000000001" customHeight="1" x14ac:dyDescent="0.3">
      <c r="B188" s="37">
        <v>429211</v>
      </c>
      <c r="C188" s="59" t="s">
        <v>98</v>
      </c>
      <c r="D188" s="38"/>
      <c r="E188" s="38"/>
      <c r="F188" s="38"/>
      <c r="G188" s="38"/>
      <c r="H188" s="39"/>
      <c r="I188" s="79">
        <v>35000</v>
      </c>
      <c r="J188" s="57">
        <v>23271.8</v>
      </c>
      <c r="K188" s="284">
        <f>J188/I188*100</f>
        <v>66.490857142857138</v>
      </c>
      <c r="L188" s="286">
        <v>38000</v>
      </c>
      <c r="M188" s="320">
        <f>SUM(L188-I188)</f>
        <v>3000</v>
      </c>
    </row>
    <row r="189" spans="2:13" ht="17.100000000000001" customHeight="1" x14ac:dyDescent="0.3">
      <c r="B189" s="37">
        <v>429211</v>
      </c>
      <c r="C189" s="59" t="s">
        <v>128</v>
      </c>
      <c r="D189" s="38"/>
      <c r="E189" s="38"/>
      <c r="F189" s="38"/>
      <c r="G189" s="38"/>
      <c r="H189" s="39"/>
      <c r="I189" s="204">
        <v>1000</v>
      </c>
      <c r="J189" s="206">
        <v>0</v>
      </c>
      <c r="K189" s="284">
        <v>0</v>
      </c>
      <c r="L189" s="336">
        <v>0</v>
      </c>
      <c r="M189" s="319">
        <f>SUM(L189-I189)</f>
        <v>-1000</v>
      </c>
    </row>
    <row r="190" spans="2:13" ht="17.100000000000001" customHeight="1" x14ac:dyDescent="0.3">
      <c r="B190" s="37">
        <v>429213</v>
      </c>
      <c r="C190" s="59" t="s">
        <v>145</v>
      </c>
      <c r="D190" s="38"/>
      <c r="E190" s="38"/>
      <c r="F190" s="38"/>
      <c r="G190" s="38"/>
      <c r="H190" s="39"/>
      <c r="I190" s="35">
        <v>36000</v>
      </c>
      <c r="J190" s="235">
        <v>12246.1</v>
      </c>
      <c r="K190" s="284">
        <f>J190/I190*100</f>
        <v>34.016944444444448</v>
      </c>
      <c r="L190" s="306">
        <v>36000</v>
      </c>
    </row>
    <row r="191" spans="2:13" ht="17.100000000000001" customHeight="1" x14ac:dyDescent="0.3">
      <c r="B191" s="37"/>
      <c r="C191" s="59"/>
      <c r="D191" s="38"/>
      <c r="E191" s="38"/>
      <c r="F191" s="38"/>
      <c r="G191" s="38"/>
      <c r="H191" s="39"/>
      <c r="I191" s="236"/>
      <c r="J191" s="237"/>
      <c r="K191" s="284"/>
      <c r="L191" s="32"/>
    </row>
    <row r="192" spans="2:13" ht="17.100000000000001" customHeight="1" x14ac:dyDescent="0.3">
      <c r="B192" s="37"/>
      <c r="C192" s="177" t="s">
        <v>99</v>
      </c>
      <c r="D192" s="38"/>
      <c r="E192" s="38"/>
      <c r="F192" s="38"/>
      <c r="G192" s="38"/>
      <c r="H192" s="39"/>
      <c r="I192" s="63">
        <f>SUM(I193:I198)</f>
        <v>10310</v>
      </c>
      <c r="J192" s="63">
        <f>SUM(J193:J198)</f>
        <v>6593.8099999999995</v>
      </c>
      <c r="K192" s="285">
        <f t="shared" ref="K192:K198" si="23">J192/I192*100</f>
        <v>63.955480116391847</v>
      </c>
      <c r="L192" s="338">
        <f>SUM(L193:L198)</f>
        <v>8914.19</v>
      </c>
    </row>
    <row r="193" spans="2:13" ht="17.100000000000001" customHeight="1" x14ac:dyDescent="0.3">
      <c r="B193" s="37">
        <v>429311</v>
      </c>
      <c r="C193" s="38" t="s">
        <v>100</v>
      </c>
      <c r="D193" s="38"/>
      <c r="E193" s="38"/>
      <c r="F193" s="38"/>
      <c r="G193" s="38"/>
      <c r="H193" s="38"/>
      <c r="I193" s="79">
        <v>1330</v>
      </c>
      <c r="J193" s="57">
        <v>1327.23</v>
      </c>
      <c r="K193" s="284">
        <f t="shared" si="23"/>
        <v>99.791729323308275</v>
      </c>
      <c r="L193" s="324">
        <v>1327.23</v>
      </c>
      <c r="M193" s="319">
        <f>SUM(L193-I193)</f>
        <v>-2.7699999999999818</v>
      </c>
    </row>
    <row r="194" spans="2:13" ht="17.100000000000001" customHeight="1" x14ac:dyDescent="0.3">
      <c r="B194" s="37">
        <v>4293111</v>
      </c>
      <c r="C194" s="38" t="s">
        <v>101</v>
      </c>
      <c r="D194" s="38"/>
      <c r="E194" s="38"/>
      <c r="F194" s="38"/>
      <c r="G194" s="38"/>
      <c r="H194" s="38"/>
      <c r="I194" s="79">
        <v>80</v>
      </c>
      <c r="J194" s="57">
        <v>79.62</v>
      </c>
      <c r="K194" s="41">
        <f t="shared" si="23"/>
        <v>99.525000000000006</v>
      </c>
      <c r="L194" s="79">
        <v>80</v>
      </c>
    </row>
    <row r="195" spans="2:13" ht="17.100000000000001" customHeight="1" x14ac:dyDescent="0.3">
      <c r="B195" s="37">
        <v>429312</v>
      </c>
      <c r="C195" s="74" t="s">
        <v>102</v>
      </c>
      <c r="D195" s="38"/>
      <c r="E195" s="74"/>
      <c r="F195" s="74"/>
      <c r="G195" s="74"/>
      <c r="H195" s="74"/>
      <c r="I195" s="221">
        <v>1500</v>
      </c>
      <c r="J195" s="116">
        <v>1500</v>
      </c>
      <c r="K195" s="41">
        <f t="shared" si="23"/>
        <v>100</v>
      </c>
      <c r="L195" s="221">
        <v>1500</v>
      </c>
    </row>
    <row r="196" spans="2:13" ht="17.100000000000001" customHeight="1" x14ac:dyDescent="0.3">
      <c r="B196" s="37">
        <v>429321</v>
      </c>
      <c r="C196" s="38" t="s">
        <v>103</v>
      </c>
      <c r="D196" s="74"/>
      <c r="E196" s="38"/>
      <c r="F196" s="38"/>
      <c r="G196" s="38"/>
      <c r="H196" s="38"/>
      <c r="I196" s="79">
        <v>4400</v>
      </c>
      <c r="J196" s="57">
        <v>3006.96</v>
      </c>
      <c r="K196" s="41">
        <f t="shared" si="23"/>
        <v>68.34</v>
      </c>
      <c r="L196" s="337">
        <v>3006.96</v>
      </c>
      <c r="M196" s="319">
        <f>SUM(L196-I196)</f>
        <v>-1393.04</v>
      </c>
    </row>
    <row r="197" spans="2:13" ht="17.100000000000001" customHeight="1" x14ac:dyDescent="0.3">
      <c r="B197" s="112">
        <v>429322</v>
      </c>
      <c r="C197" s="59" t="s">
        <v>104</v>
      </c>
      <c r="D197" s="38"/>
      <c r="E197" s="128"/>
      <c r="F197" s="128"/>
      <c r="G197" s="128"/>
      <c r="H197" s="128"/>
      <c r="I197" s="225">
        <v>2000</v>
      </c>
      <c r="J197" s="57">
        <v>0</v>
      </c>
      <c r="K197" s="41">
        <f t="shared" si="23"/>
        <v>0</v>
      </c>
      <c r="L197" s="225">
        <v>2000</v>
      </c>
    </row>
    <row r="198" spans="2:13" ht="17.100000000000001" customHeight="1" x14ac:dyDescent="0.3">
      <c r="B198" s="37">
        <v>42942</v>
      </c>
      <c r="C198" s="59" t="s">
        <v>105</v>
      </c>
      <c r="D198" s="128"/>
      <c r="E198" s="38"/>
      <c r="F198" s="38"/>
      <c r="G198" s="38"/>
      <c r="H198" s="60"/>
      <c r="I198" s="57">
        <v>1000</v>
      </c>
      <c r="J198" s="131">
        <v>680</v>
      </c>
      <c r="K198" s="41">
        <f t="shared" si="23"/>
        <v>68</v>
      </c>
      <c r="L198" s="57">
        <v>1000</v>
      </c>
    </row>
    <row r="199" spans="2:13" ht="17.100000000000001" customHeight="1" x14ac:dyDescent="0.3">
      <c r="B199" s="37"/>
      <c r="C199" s="75"/>
      <c r="D199" s="38"/>
      <c r="E199" s="75"/>
      <c r="F199" s="75"/>
      <c r="G199" s="75"/>
      <c r="H199" s="238"/>
      <c r="I199" s="239"/>
      <c r="J199" s="57"/>
      <c r="K199" s="41"/>
      <c r="L199" s="272"/>
    </row>
    <row r="200" spans="2:13" ht="17.100000000000001" customHeight="1" thickBot="1" x14ac:dyDescent="0.35">
      <c r="B200" s="240"/>
      <c r="C200" s="191" t="s">
        <v>187</v>
      </c>
      <c r="D200" s="191"/>
      <c r="E200" s="191"/>
      <c r="F200" s="191"/>
      <c r="G200" s="191"/>
      <c r="H200" s="191"/>
      <c r="I200" s="192">
        <f>SUM(I187+I192+I184)</f>
        <v>322310</v>
      </c>
      <c r="J200" s="193">
        <f>SUM(J184+J187+J192)</f>
        <v>276977.84000000003</v>
      </c>
      <c r="K200" s="241">
        <f>J200/I200*100</f>
        <v>85.935230058018689</v>
      </c>
      <c r="L200" s="334">
        <f>SUM(L187+L192+L184)</f>
        <v>350914.19</v>
      </c>
      <c r="M200" s="374">
        <f>SUM(L200-I200)</f>
        <v>28604.190000000002</v>
      </c>
    </row>
    <row r="201" spans="2:13" ht="17.100000000000001" customHeight="1" thickTop="1" thickBot="1" x14ac:dyDescent="0.35">
      <c r="B201" s="242">
        <v>42</v>
      </c>
      <c r="C201" s="243" t="s">
        <v>174</v>
      </c>
      <c r="D201" s="191"/>
      <c r="E201" s="191"/>
      <c r="F201" s="191"/>
      <c r="G201" s="191"/>
      <c r="H201" s="244"/>
      <c r="I201" s="192">
        <f>SUM(I65+I97+I112+I181+I200)</f>
        <v>1015830</v>
      </c>
      <c r="J201" s="193">
        <f>SUM(J65+J97+J112+J181+J200)</f>
        <v>817824.69</v>
      </c>
      <c r="K201" s="245">
        <f>J201/I201*100</f>
        <v>80.508026933640465</v>
      </c>
      <c r="L201" s="334">
        <f>SUM(L65+L97+L112+L181+L200)</f>
        <v>1081996.69</v>
      </c>
      <c r="M201" s="374">
        <f>SUM(L201-I201)</f>
        <v>66166.689999999944</v>
      </c>
    </row>
    <row r="202" spans="2:13" ht="17.100000000000001" customHeight="1" thickTop="1" thickBot="1" x14ac:dyDescent="0.35">
      <c r="B202" s="407"/>
      <c r="C202" s="409"/>
      <c r="D202" s="400"/>
      <c r="E202" s="411"/>
      <c r="F202" s="411"/>
      <c r="G202" s="411"/>
      <c r="H202" s="411"/>
      <c r="I202" s="414"/>
      <c r="J202" s="415"/>
      <c r="K202" s="229"/>
      <c r="L202" s="416"/>
    </row>
    <row r="203" spans="2:13" ht="17.100000000000001" customHeight="1" x14ac:dyDescent="0.3">
      <c r="B203" s="406">
        <v>43</v>
      </c>
      <c r="C203" s="408" t="s">
        <v>138</v>
      </c>
      <c r="D203" s="410"/>
      <c r="E203" s="382"/>
      <c r="F203" s="382"/>
      <c r="G203" s="382"/>
      <c r="H203" s="383"/>
      <c r="I203" s="412">
        <v>40000</v>
      </c>
      <c r="J203" s="412">
        <v>15545.92</v>
      </c>
      <c r="K203" s="413">
        <f>J203/I203*100</f>
        <v>38.864800000000002</v>
      </c>
      <c r="L203" s="412">
        <v>15545.92</v>
      </c>
      <c r="M203" s="320"/>
    </row>
    <row r="204" spans="2:13" ht="17.100000000000001" customHeight="1" x14ac:dyDescent="0.3">
      <c r="B204" s="454"/>
      <c r="C204" s="75"/>
      <c r="D204" s="403"/>
      <c r="E204" s="75"/>
      <c r="F204" s="75"/>
      <c r="G204" s="75"/>
      <c r="H204" s="75"/>
      <c r="I204" s="186"/>
      <c r="J204" s="219"/>
      <c r="K204" s="41"/>
      <c r="L204" s="186"/>
    </row>
    <row r="205" spans="2:13" ht="17.100000000000001" customHeight="1" x14ac:dyDescent="0.3">
      <c r="B205" s="246"/>
      <c r="C205" s="144" t="s">
        <v>106</v>
      </c>
      <c r="D205" s="75"/>
      <c r="E205" s="144"/>
      <c r="F205" s="144"/>
      <c r="G205" s="144"/>
      <c r="H205" s="144"/>
      <c r="I205" s="176">
        <f>SUM(I206:I210)</f>
        <v>10000</v>
      </c>
      <c r="J205" s="176">
        <f>SUM(J206:J210)</f>
        <v>8851.69</v>
      </c>
      <c r="K205" s="58">
        <f>J205/I205*100</f>
        <v>88.516900000000007</v>
      </c>
      <c r="L205" s="176">
        <v>0</v>
      </c>
    </row>
    <row r="206" spans="2:13" ht="17.100000000000001" customHeight="1" x14ac:dyDescent="0.3">
      <c r="B206" s="172"/>
      <c r="C206" s="120" t="s">
        <v>107</v>
      </c>
      <c r="D206" s="144"/>
      <c r="E206" s="120"/>
      <c r="F206" s="120"/>
      <c r="G206" s="120"/>
      <c r="H206" s="120"/>
      <c r="I206" s="40">
        <v>0</v>
      </c>
      <c r="J206" s="247">
        <v>0</v>
      </c>
      <c r="K206" s="41">
        <v>0</v>
      </c>
      <c r="L206" s="40">
        <v>0</v>
      </c>
      <c r="M206" s="321"/>
    </row>
    <row r="207" spans="2:13" ht="17.100000000000001" customHeight="1" x14ac:dyDescent="0.3">
      <c r="B207" s="148">
        <v>44</v>
      </c>
      <c r="C207" s="173" t="s">
        <v>108</v>
      </c>
      <c r="D207" s="120"/>
      <c r="E207" s="74"/>
      <c r="F207" s="74"/>
      <c r="G207" s="74"/>
      <c r="H207" s="188"/>
      <c r="I207" s="79">
        <v>0</v>
      </c>
      <c r="J207" s="131">
        <v>0</v>
      </c>
      <c r="K207" s="41">
        <v>0</v>
      </c>
      <c r="L207" s="79">
        <v>0</v>
      </c>
    </row>
    <row r="208" spans="2:13" ht="17.100000000000001" customHeight="1" x14ac:dyDescent="0.3">
      <c r="B208" s="119">
        <v>443</v>
      </c>
      <c r="C208" s="59"/>
      <c r="D208" s="74"/>
      <c r="E208" s="20"/>
      <c r="F208" s="38"/>
      <c r="G208" s="38"/>
      <c r="H208" s="38"/>
      <c r="I208" s="209"/>
      <c r="J208" s="248"/>
      <c r="K208" s="41"/>
      <c r="L208" s="209"/>
      <c r="M208" s="321"/>
    </row>
    <row r="209" spans="1:13" ht="17.100000000000001" customHeight="1" x14ac:dyDescent="0.3">
      <c r="B209" s="112">
        <v>4431121</v>
      </c>
      <c r="C209" s="59" t="s">
        <v>109</v>
      </c>
      <c r="D209" s="38"/>
      <c r="E209" s="38"/>
      <c r="F209" s="38"/>
      <c r="G209" s="38"/>
      <c r="H209" s="38"/>
      <c r="I209" s="40">
        <v>10000</v>
      </c>
      <c r="J209" s="131">
        <v>8851.69</v>
      </c>
      <c r="K209" s="41">
        <f>J209/I209*100</f>
        <v>88.516900000000007</v>
      </c>
      <c r="L209" s="40">
        <v>10000</v>
      </c>
    </row>
    <row r="210" spans="1:13" ht="17.100000000000001" customHeight="1" thickBot="1" x14ac:dyDescent="0.35">
      <c r="B210" s="404"/>
      <c r="C210" s="211"/>
      <c r="D210" s="211"/>
      <c r="E210" s="211"/>
      <c r="F210" s="128"/>
      <c r="G210" s="249"/>
      <c r="H210" s="249"/>
      <c r="I210" s="250">
        <v>0</v>
      </c>
      <c r="J210" s="250">
        <v>0</v>
      </c>
      <c r="K210" s="251">
        <v>0</v>
      </c>
      <c r="L210" s="250">
        <v>0</v>
      </c>
    </row>
    <row r="211" spans="1:13" ht="17.100000000000001" customHeight="1" thickBot="1" x14ac:dyDescent="0.35">
      <c r="B211" s="405">
        <v>44</v>
      </c>
      <c r="C211" s="252" t="s">
        <v>175</v>
      </c>
      <c r="D211" s="253"/>
      <c r="E211" s="254"/>
      <c r="F211" s="253"/>
      <c r="G211" s="191"/>
      <c r="H211" s="244"/>
      <c r="I211" s="255">
        <f>SUM(I207:I210)</f>
        <v>10000</v>
      </c>
      <c r="J211" s="192">
        <f>SUM(J207:J210)</f>
        <v>8851.69</v>
      </c>
      <c r="K211" s="193">
        <f>J211/I211*100</f>
        <v>88.516900000000007</v>
      </c>
      <c r="L211" s="255">
        <f>SUM(L205+L209)</f>
        <v>10000</v>
      </c>
    </row>
    <row r="212" spans="1:13" ht="17.100000000000001" customHeight="1" thickTop="1" x14ac:dyDescent="0.3">
      <c r="C212" s="158"/>
      <c r="E212" s="158"/>
      <c r="F212" s="158"/>
      <c r="G212" s="158"/>
      <c r="H212" s="158"/>
      <c r="I212" s="159"/>
      <c r="J212" s="159"/>
      <c r="K212" s="159"/>
      <c r="L212" s="159"/>
    </row>
    <row r="213" spans="1:13" ht="4.8" customHeight="1" x14ac:dyDescent="0.3">
      <c r="C213" s="158"/>
      <c r="E213" s="158"/>
      <c r="F213" s="158"/>
      <c r="G213" s="158"/>
      <c r="H213" s="158"/>
      <c r="I213" s="159"/>
      <c r="J213" s="159"/>
      <c r="K213" s="159"/>
      <c r="L213" s="159"/>
    </row>
    <row r="214" spans="1:13" ht="4.8" customHeight="1" thickBot="1" x14ac:dyDescent="0.35">
      <c r="C214" s="158"/>
      <c r="E214" s="158"/>
      <c r="F214" s="158"/>
      <c r="G214" s="158"/>
      <c r="H214" s="158"/>
      <c r="I214" s="159"/>
      <c r="J214" s="159"/>
      <c r="K214" s="159"/>
      <c r="L214" s="159"/>
    </row>
    <row r="215" spans="1:13" ht="17.100000000000001" customHeight="1" thickBot="1" x14ac:dyDescent="0.35">
      <c r="B215" s="391"/>
      <c r="C215" s="384" t="s">
        <v>110</v>
      </c>
      <c r="D215" s="420"/>
      <c r="E215" s="385"/>
      <c r="F215" s="385"/>
      <c r="G215" s="385"/>
      <c r="H215" s="386"/>
      <c r="I215" s="421"/>
      <c r="J215" s="422"/>
      <c r="K215" s="423"/>
      <c r="L215" s="424"/>
    </row>
    <row r="216" spans="1:13" ht="17.100000000000001" customHeight="1" thickBot="1" x14ac:dyDescent="0.35">
      <c r="A216" s="444"/>
      <c r="B216" s="449">
        <v>45</v>
      </c>
      <c r="C216" s="262" t="s">
        <v>111</v>
      </c>
      <c r="D216" s="385"/>
      <c r="E216" s="262"/>
      <c r="F216" s="262"/>
      <c r="G216" s="262"/>
      <c r="H216" s="262"/>
      <c r="I216" s="263"/>
      <c r="J216" s="263"/>
      <c r="K216" s="265"/>
      <c r="L216" s="263"/>
    </row>
    <row r="217" spans="1:13" ht="17.100000000000001" customHeight="1" x14ac:dyDescent="0.3">
      <c r="A217" s="444"/>
      <c r="B217" s="450">
        <v>451115</v>
      </c>
      <c r="C217" s="256" t="s">
        <v>112</v>
      </c>
      <c r="D217" s="144"/>
      <c r="E217" s="144"/>
      <c r="F217" s="144"/>
      <c r="G217" s="144"/>
      <c r="H217" s="144"/>
      <c r="I217" s="417">
        <v>36000</v>
      </c>
      <c r="J217" s="417">
        <v>36000</v>
      </c>
      <c r="K217" s="115">
        <f t="shared" ref="K217:K224" si="24">J217/I217*100</f>
        <v>100</v>
      </c>
      <c r="L217" s="417">
        <v>36000</v>
      </c>
    </row>
    <row r="218" spans="1:13" ht="17.100000000000001" customHeight="1" x14ac:dyDescent="0.3">
      <c r="A218" s="444"/>
      <c r="B218" s="451">
        <v>451116</v>
      </c>
      <c r="C218" s="256" t="s">
        <v>113</v>
      </c>
      <c r="D218" s="144"/>
      <c r="E218" s="256"/>
      <c r="F218" s="256"/>
      <c r="G218" s="256"/>
      <c r="H218" s="256"/>
      <c r="I218" s="247">
        <v>15000</v>
      </c>
      <c r="J218" s="247">
        <v>2575</v>
      </c>
      <c r="K218" s="41">
        <f t="shared" si="24"/>
        <v>17.166666666666668</v>
      </c>
      <c r="L218" s="339">
        <v>5000</v>
      </c>
      <c r="M218" s="319">
        <f>SUM(L218-I218)</f>
        <v>-10000</v>
      </c>
    </row>
    <row r="219" spans="1:13" s="292" customFormat="1" ht="17.100000000000001" customHeight="1" x14ac:dyDescent="0.3">
      <c r="A219" s="453"/>
      <c r="B219" s="451">
        <v>451117</v>
      </c>
      <c r="C219" s="74" t="s">
        <v>148</v>
      </c>
      <c r="D219" s="256"/>
      <c r="E219" s="74"/>
      <c r="F219" s="74"/>
      <c r="G219" s="74"/>
      <c r="H219" s="74"/>
      <c r="I219" s="40">
        <v>5000</v>
      </c>
      <c r="J219" s="40">
        <v>5000</v>
      </c>
      <c r="K219" s="41">
        <f t="shared" si="24"/>
        <v>100</v>
      </c>
      <c r="L219" s="40">
        <v>5000</v>
      </c>
      <c r="M219" s="340"/>
    </row>
    <row r="220" spans="1:13" ht="17.100000000000001" customHeight="1" x14ac:dyDescent="0.3">
      <c r="A220" s="444"/>
      <c r="B220" s="451">
        <v>451118</v>
      </c>
      <c r="C220" s="38" t="s">
        <v>156</v>
      </c>
      <c r="D220" s="74"/>
      <c r="E220" s="38"/>
      <c r="F220" s="38"/>
      <c r="G220" s="38"/>
      <c r="H220" s="38"/>
      <c r="I220" s="257">
        <v>10000</v>
      </c>
      <c r="J220" s="257">
        <v>25390.94</v>
      </c>
      <c r="K220" s="41">
        <f t="shared" si="24"/>
        <v>253.90940000000001</v>
      </c>
      <c r="L220" s="341">
        <v>25500</v>
      </c>
      <c r="M220" s="320">
        <f>SUM(L220-I220)</f>
        <v>15500</v>
      </c>
    </row>
    <row r="221" spans="1:13" ht="17.100000000000001" customHeight="1" x14ac:dyDescent="0.3">
      <c r="A221" s="444"/>
      <c r="B221" s="451">
        <v>451119</v>
      </c>
      <c r="C221" s="290" t="s">
        <v>142</v>
      </c>
      <c r="D221" s="38"/>
      <c r="E221" s="290"/>
      <c r="F221" s="290"/>
      <c r="G221" s="290"/>
      <c r="H221" s="290"/>
      <c r="I221" s="153">
        <v>30000</v>
      </c>
      <c r="J221" s="257">
        <v>17820</v>
      </c>
      <c r="K221" s="218">
        <f t="shared" si="24"/>
        <v>59.4</v>
      </c>
      <c r="L221" s="309">
        <v>35000</v>
      </c>
      <c r="M221" s="320">
        <f>SUM(L221-I221)</f>
        <v>5000</v>
      </c>
    </row>
    <row r="222" spans="1:13" ht="17.100000000000001" customHeight="1" x14ac:dyDescent="0.3">
      <c r="A222" s="444"/>
      <c r="B222" s="452">
        <v>451120</v>
      </c>
      <c r="C222" s="20" t="s">
        <v>149</v>
      </c>
      <c r="D222" s="290"/>
      <c r="E222" s="38"/>
      <c r="F222" s="59"/>
      <c r="G222" s="38"/>
      <c r="H222" s="38"/>
      <c r="I222" s="257">
        <v>15000</v>
      </c>
      <c r="J222" s="257">
        <v>15000</v>
      </c>
      <c r="K222" s="41">
        <v>0</v>
      </c>
      <c r="L222" s="257">
        <v>15000</v>
      </c>
      <c r="M222" s="320"/>
    </row>
    <row r="223" spans="1:13" ht="17.100000000000001" customHeight="1" x14ac:dyDescent="0.3">
      <c r="A223" s="444"/>
      <c r="B223" s="450">
        <v>451121</v>
      </c>
      <c r="C223" s="38" t="s">
        <v>176</v>
      </c>
      <c r="D223" s="38"/>
      <c r="E223" s="38"/>
      <c r="F223" s="38"/>
      <c r="G223" s="38"/>
      <c r="H223" s="38"/>
      <c r="I223" s="79">
        <v>2000</v>
      </c>
      <c r="J223" s="79">
        <v>1149.8499999999999</v>
      </c>
      <c r="K223" s="218">
        <f t="shared" si="24"/>
        <v>57.492499999999993</v>
      </c>
      <c r="L223" s="324">
        <v>1149.8499999999999</v>
      </c>
      <c r="M223" s="319">
        <f>SUM(L223-I223)</f>
        <v>-850.15000000000009</v>
      </c>
    </row>
    <row r="224" spans="1:13" ht="17.100000000000001" customHeight="1" thickBot="1" x14ac:dyDescent="0.35">
      <c r="B224" s="425">
        <v>45</v>
      </c>
      <c r="C224" s="191" t="s">
        <v>192</v>
      </c>
      <c r="D224" s="191"/>
      <c r="E224" s="191"/>
      <c r="F224" s="191"/>
      <c r="G224" s="191"/>
      <c r="H224" s="244"/>
      <c r="I224" s="192">
        <f>SUM(I217:I223)</f>
        <v>113000</v>
      </c>
      <c r="J224" s="192">
        <f>SUM(J217:J223)</f>
        <v>102935.79000000001</v>
      </c>
      <c r="K224" s="226">
        <f t="shared" si="24"/>
        <v>91.093619469026549</v>
      </c>
      <c r="L224" s="334">
        <f>SUM(L217:L223)</f>
        <v>122649.85</v>
      </c>
      <c r="M224" s="373">
        <f>SUM(L224-I224)</f>
        <v>9649.8500000000058</v>
      </c>
    </row>
    <row r="225" spans="2:13" ht="17.100000000000001" customHeight="1" thickTop="1" thickBot="1" x14ac:dyDescent="0.35">
      <c r="C225" s="22"/>
      <c r="D225" s="426"/>
      <c r="E225" s="22"/>
      <c r="F225" s="22"/>
      <c r="G225" s="22"/>
      <c r="H225" s="22"/>
      <c r="I225" s="258"/>
      <c r="J225" s="259"/>
      <c r="K225" s="260"/>
      <c r="L225" s="258"/>
    </row>
    <row r="226" spans="2:13" ht="17.100000000000001" customHeight="1" thickBot="1" x14ac:dyDescent="0.35">
      <c r="B226" s="419"/>
      <c r="C226" s="418" t="s">
        <v>114</v>
      </c>
      <c r="D226" s="22"/>
      <c r="E226" s="262"/>
      <c r="F226" s="262"/>
      <c r="G226" s="262"/>
      <c r="H226" s="262"/>
      <c r="I226" s="263"/>
      <c r="J226" s="264"/>
      <c r="K226" s="265"/>
      <c r="L226" s="263"/>
    </row>
    <row r="227" spans="2:13" ht="17.100000000000001" customHeight="1" thickBot="1" x14ac:dyDescent="0.35">
      <c r="B227" s="261"/>
      <c r="C227" s="144" t="s">
        <v>115</v>
      </c>
      <c r="D227" s="262"/>
      <c r="E227" s="144"/>
      <c r="F227" s="144"/>
      <c r="G227" s="144"/>
      <c r="H227" s="145"/>
      <c r="I227" s="186">
        <f>SUM(I228:I231)</f>
        <v>300</v>
      </c>
      <c r="J227" s="186">
        <f>SUM(J228:J231)</f>
        <v>0</v>
      </c>
      <c r="K227" s="115">
        <f>J227/I227*100</f>
        <v>0</v>
      </c>
      <c r="L227" s="186">
        <f>SUM(L228:L231)</f>
        <v>0</v>
      </c>
    </row>
    <row r="228" spans="2:13" ht="17.100000000000001" customHeight="1" x14ac:dyDescent="0.3">
      <c r="B228" s="266">
        <v>46</v>
      </c>
      <c r="C228" s="113" t="s">
        <v>116</v>
      </c>
      <c r="D228" s="144"/>
      <c r="E228" s="74"/>
      <c r="F228" s="74"/>
      <c r="G228" s="74"/>
      <c r="H228" s="152"/>
      <c r="I228" s="76"/>
      <c r="J228" s="76"/>
      <c r="K228" s="41"/>
      <c r="L228" s="76"/>
    </row>
    <row r="229" spans="2:13" ht="17.100000000000001" customHeight="1" x14ac:dyDescent="0.3">
      <c r="B229" s="267"/>
      <c r="C229" s="59"/>
      <c r="D229" s="74"/>
      <c r="E229" s="38"/>
      <c r="F229" s="38"/>
      <c r="G229" s="38"/>
      <c r="H229" s="60"/>
      <c r="I229" s="79"/>
      <c r="J229" s="204"/>
      <c r="K229" s="41"/>
      <c r="L229" s="79"/>
    </row>
    <row r="230" spans="2:13" ht="17.100000000000001" customHeight="1" x14ac:dyDescent="0.3">
      <c r="B230" s="268">
        <v>46141</v>
      </c>
      <c r="C230" s="59" t="s">
        <v>117</v>
      </c>
      <c r="D230" s="38"/>
      <c r="E230" s="38"/>
      <c r="F230" s="38"/>
      <c r="G230" s="38"/>
      <c r="H230" s="60"/>
      <c r="I230" s="79">
        <v>300</v>
      </c>
      <c r="J230" s="79"/>
      <c r="K230" s="41">
        <f>J230/I230*100</f>
        <v>0</v>
      </c>
      <c r="L230" s="79">
        <v>0</v>
      </c>
    </row>
    <row r="231" spans="2:13" ht="17.100000000000001" customHeight="1" x14ac:dyDescent="0.3">
      <c r="B231" s="269"/>
      <c r="C231" s="22"/>
      <c r="D231" s="38"/>
      <c r="E231" s="22"/>
      <c r="F231" s="22"/>
      <c r="G231" s="22"/>
      <c r="H231" s="71"/>
      <c r="I231" s="76"/>
      <c r="J231" s="270"/>
      <c r="K231" s="41"/>
      <c r="L231" s="76"/>
    </row>
    <row r="232" spans="2:13" ht="17.100000000000001" customHeight="1" x14ac:dyDescent="0.3">
      <c r="B232" s="112"/>
      <c r="C232" s="149" t="s">
        <v>118</v>
      </c>
      <c r="D232" s="22"/>
      <c r="E232" s="120"/>
      <c r="F232" s="120"/>
      <c r="G232" s="120"/>
      <c r="H232" s="150"/>
      <c r="I232" s="151">
        <f>SUM(I233:I240)</f>
        <v>201520</v>
      </c>
      <c r="J232" s="151">
        <f>SUM(J233:J240)</f>
        <v>106183.43999999999</v>
      </c>
      <c r="K232" s="58">
        <f>J232/I232*100</f>
        <v>52.691266375545844</v>
      </c>
      <c r="L232" s="344">
        <f>SUM(L233:L240)</f>
        <v>131384.84</v>
      </c>
    </row>
    <row r="233" spans="2:13" ht="17.100000000000001" customHeight="1" x14ac:dyDescent="0.3">
      <c r="B233" s="53"/>
      <c r="C233" s="20"/>
      <c r="D233" s="120"/>
      <c r="E233" s="74"/>
      <c r="F233" s="74"/>
      <c r="G233" s="74"/>
      <c r="H233" s="152"/>
      <c r="I233" s="79"/>
      <c r="J233" s="35"/>
      <c r="K233" s="41"/>
      <c r="L233" s="79"/>
    </row>
    <row r="234" spans="2:13" ht="17.100000000000001" customHeight="1" x14ac:dyDescent="0.3">
      <c r="B234" s="37">
        <v>46231</v>
      </c>
      <c r="C234" s="59" t="s">
        <v>118</v>
      </c>
      <c r="D234" s="113"/>
      <c r="E234" s="38"/>
      <c r="F234" s="38"/>
      <c r="G234" s="38"/>
      <c r="H234" s="60"/>
      <c r="I234" s="79">
        <v>6270</v>
      </c>
      <c r="J234" s="204">
        <v>3460.94</v>
      </c>
      <c r="K234" s="284">
        <f t="shared" ref="K234:K239" si="25">J234/I234*100</f>
        <v>55.198405103668257</v>
      </c>
      <c r="L234" s="286">
        <v>6635.27</v>
      </c>
      <c r="M234" s="320">
        <f>SUM(L234-I234)</f>
        <v>365.27000000000044</v>
      </c>
    </row>
    <row r="235" spans="2:13" ht="17.100000000000001" customHeight="1" x14ac:dyDescent="0.3">
      <c r="B235" s="271">
        <v>462314</v>
      </c>
      <c r="C235" s="59" t="s">
        <v>168</v>
      </c>
      <c r="D235" s="38"/>
      <c r="E235" s="38"/>
      <c r="F235" s="38"/>
      <c r="G235" s="38"/>
      <c r="H235" s="60"/>
      <c r="I235" s="79">
        <v>30000</v>
      </c>
      <c r="J235" s="272">
        <v>23249.57</v>
      </c>
      <c r="K235" s="284">
        <f t="shared" si="25"/>
        <v>77.498566666666662</v>
      </c>
      <c r="L235" s="342">
        <v>23249.57</v>
      </c>
      <c r="M235" s="319">
        <f>SUM(L235-I235)</f>
        <v>-6750.43</v>
      </c>
    </row>
    <row r="236" spans="2:13" ht="17.100000000000001" customHeight="1" x14ac:dyDescent="0.3">
      <c r="B236" s="269">
        <v>462311</v>
      </c>
      <c r="C236" s="127" t="s">
        <v>150</v>
      </c>
      <c r="D236" s="38"/>
      <c r="E236" s="128"/>
      <c r="F236" s="128"/>
      <c r="G236" s="128"/>
      <c r="H236" s="60"/>
      <c r="I236" s="79">
        <v>82250</v>
      </c>
      <c r="J236" s="204">
        <v>53190</v>
      </c>
      <c r="K236" s="41">
        <f t="shared" si="25"/>
        <v>64.668693009118542</v>
      </c>
      <c r="L236" s="322">
        <v>55000</v>
      </c>
    </row>
    <row r="237" spans="2:13" ht="17.100000000000001" customHeight="1" x14ac:dyDescent="0.3">
      <c r="B237" s="112">
        <v>46241</v>
      </c>
      <c r="C237" s="127" t="s">
        <v>151</v>
      </c>
      <c r="D237" s="128"/>
      <c r="E237" s="128"/>
      <c r="F237" s="128"/>
      <c r="G237" s="128"/>
      <c r="H237" s="129"/>
      <c r="I237" s="225">
        <v>40000</v>
      </c>
      <c r="J237" s="204">
        <v>16111.44</v>
      </c>
      <c r="K237" s="41">
        <f t="shared" si="25"/>
        <v>40.278600000000004</v>
      </c>
      <c r="L237" s="343">
        <v>18000</v>
      </c>
      <c r="M237" s="319">
        <f>SUM(L237-I237)</f>
        <v>-22000</v>
      </c>
    </row>
    <row r="238" spans="2:13" ht="17.100000000000001" customHeight="1" x14ac:dyDescent="0.3">
      <c r="B238" s="37">
        <v>46243</v>
      </c>
      <c r="C238" s="128" t="s">
        <v>158</v>
      </c>
      <c r="D238" s="128"/>
      <c r="E238" s="128"/>
      <c r="F238" s="128"/>
      <c r="G238" s="128"/>
      <c r="H238" s="129"/>
      <c r="I238" s="79">
        <v>8000</v>
      </c>
      <c r="J238" s="272">
        <v>2383.84</v>
      </c>
      <c r="K238" s="41">
        <f t="shared" si="25"/>
        <v>29.798000000000002</v>
      </c>
      <c r="L238" s="322">
        <v>3500</v>
      </c>
      <c r="M238" s="319">
        <f>SUM(L238-I238)</f>
        <v>-4500</v>
      </c>
    </row>
    <row r="239" spans="2:13" s="292" customFormat="1" ht="17.100000000000001" customHeight="1" x14ac:dyDescent="0.3">
      <c r="B239" s="37">
        <v>46245</v>
      </c>
      <c r="C239" s="128" t="s">
        <v>161</v>
      </c>
      <c r="D239" s="273"/>
      <c r="E239" s="128"/>
      <c r="F239" s="128"/>
      <c r="G239" s="128"/>
      <c r="H239" s="129"/>
      <c r="I239" s="79">
        <v>35000</v>
      </c>
      <c r="J239" s="274">
        <v>7787.65</v>
      </c>
      <c r="K239" s="41">
        <f t="shared" si="25"/>
        <v>22.250428571428571</v>
      </c>
      <c r="L239" s="322">
        <v>25000</v>
      </c>
      <c r="M239" s="319">
        <f>SUM(L239-I239)</f>
        <v>-10000</v>
      </c>
    </row>
    <row r="240" spans="2:13" ht="17.100000000000001" customHeight="1" x14ac:dyDescent="0.3">
      <c r="B240" s="155"/>
      <c r="C240" s="290"/>
      <c r="D240" s="128"/>
      <c r="E240" s="290"/>
      <c r="F240" s="290"/>
      <c r="G240" s="290"/>
      <c r="H240" s="299"/>
      <c r="I240" s="123"/>
      <c r="J240" s="79"/>
      <c r="K240" s="218"/>
      <c r="L240" s="286"/>
    </row>
    <row r="241" spans="1:15" ht="16.95" customHeight="1" x14ac:dyDescent="0.3">
      <c r="B241" s="298">
        <v>4631</v>
      </c>
      <c r="C241" s="75" t="s">
        <v>123</v>
      </c>
      <c r="D241" s="290"/>
      <c r="E241" s="75"/>
      <c r="F241" s="74"/>
      <c r="G241" s="74"/>
      <c r="H241" s="60"/>
      <c r="I241" s="275">
        <v>35000</v>
      </c>
      <c r="J241" s="219">
        <v>30472.7</v>
      </c>
      <c r="K241" s="58">
        <f>J241/I241*100</f>
        <v>87.06485714285715</v>
      </c>
      <c r="L241" s="370">
        <v>30472.7</v>
      </c>
      <c r="M241" s="319">
        <f>SUM(L241-I241)</f>
        <v>-4527.2999999999993</v>
      </c>
    </row>
    <row r="242" spans="1:15" ht="16.95" customHeight="1" x14ac:dyDescent="0.3">
      <c r="B242" s="298"/>
      <c r="C242" s="22"/>
      <c r="D242" s="296"/>
      <c r="E242" s="22"/>
      <c r="F242" s="20"/>
      <c r="G242" s="20"/>
      <c r="H242" s="129"/>
      <c r="I242" s="275"/>
      <c r="J242" s="347"/>
      <c r="K242" s="348"/>
      <c r="L242" s="275"/>
    </row>
    <row r="243" spans="1:15" ht="17.100000000000001" customHeight="1" thickBot="1" x14ac:dyDescent="0.35">
      <c r="B243" s="190"/>
      <c r="C243" s="243" t="s">
        <v>114</v>
      </c>
      <c r="D243" s="191"/>
      <c r="E243" s="191"/>
      <c r="F243" s="191"/>
      <c r="G243" s="191"/>
      <c r="H243" s="276"/>
      <c r="I243" s="277">
        <f>SUM(I230+I232+I241)</f>
        <v>236820</v>
      </c>
      <c r="J243" s="277">
        <f>SUM(J230+J232+J241+J240)</f>
        <v>136656.13999999998</v>
      </c>
      <c r="K243" s="192">
        <f>J243/I243*100</f>
        <v>57.704644877966381</v>
      </c>
      <c r="L243" s="371">
        <f>SUM(L227+L232+L241)</f>
        <v>161857.54</v>
      </c>
      <c r="M243" s="372">
        <f>SUM(L243-I243)</f>
        <v>-74962.459999999992</v>
      </c>
    </row>
    <row r="244" spans="1:15" ht="17.100000000000001" customHeight="1" thickTop="1" thickBot="1" x14ac:dyDescent="0.35">
      <c r="A244" s="444"/>
      <c r="C244" s="173"/>
      <c r="E244" s="22"/>
      <c r="F244" s="22"/>
      <c r="G244" s="22"/>
      <c r="H244" s="71"/>
      <c r="I244" s="76"/>
      <c r="J244" s="76"/>
      <c r="K244" s="52"/>
      <c r="L244" s="76"/>
    </row>
    <row r="245" spans="1:15" ht="17.100000000000001" customHeight="1" thickBot="1" x14ac:dyDescent="0.35">
      <c r="A245" s="444"/>
      <c r="B245" s="446"/>
      <c r="C245" s="278" t="s">
        <v>119</v>
      </c>
      <c r="D245" s="278"/>
      <c r="E245" s="134"/>
      <c r="F245" s="135"/>
      <c r="G245" s="135"/>
      <c r="H245" s="279"/>
      <c r="I245" s="137">
        <f>SUM(I51+I201+I203+I211+I224+I243+I244)</f>
        <v>1720400</v>
      </c>
      <c r="J245" s="137">
        <f>SUM(J51+J201+J203+J211+J224+J243+J244)</f>
        <v>1282076.4199999997</v>
      </c>
      <c r="K245" s="280">
        <f>J245/I245*100</f>
        <v>74.521996047430818</v>
      </c>
      <c r="L245" s="349">
        <f>SUM(L51+L65+L201+L203+L211+L224+L243)</f>
        <v>1720600</v>
      </c>
      <c r="M245" s="318"/>
      <c r="O245" s="435"/>
    </row>
    <row r="246" spans="1:15" ht="17.100000000000001" customHeight="1" thickBot="1" x14ac:dyDescent="0.35">
      <c r="A246" s="444"/>
      <c r="C246" s="427"/>
      <c r="E246" s="428"/>
      <c r="F246" s="428"/>
      <c r="G246" s="428"/>
      <c r="H246" s="429"/>
      <c r="I246" s="281"/>
      <c r="J246" s="281"/>
      <c r="K246" s="282"/>
      <c r="L246" s="281"/>
      <c r="M246" s="292"/>
      <c r="O246" s="317" cm="1">
        <f t="array" ref="O246">SUM(M77+M71:M242)</f>
        <v>216499.81</v>
      </c>
    </row>
    <row r="247" spans="1:15" ht="17.100000000000001" customHeight="1" thickBot="1" x14ac:dyDescent="0.35">
      <c r="A247" s="444"/>
      <c r="B247" s="447"/>
      <c r="C247" s="133" t="s">
        <v>154</v>
      </c>
      <c r="D247" s="430"/>
      <c r="E247" s="431"/>
      <c r="F247" s="431"/>
      <c r="G247" s="431"/>
      <c r="H247" s="432"/>
      <c r="I247" s="137"/>
      <c r="J247" s="433">
        <f>SUM(J33-J245)</f>
        <v>259459.0400000005</v>
      </c>
      <c r="K247" s="283"/>
      <c r="L247" s="433">
        <f>SUM(L33-L245)</f>
        <v>0</v>
      </c>
      <c r="M247" s="448"/>
    </row>
    <row r="248" spans="1:15" ht="17.100000000000001" customHeight="1" thickBot="1" x14ac:dyDescent="0.35">
      <c r="B248" s="456"/>
      <c r="C248" s="13"/>
      <c r="D248" s="457"/>
      <c r="E248" s="11"/>
      <c r="F248" s="11"/>
      <c r="G248" s="11"/>
      <c r="H248" s="11"/>
      <c r="I248" s="12"/>
      <c r="J248" s="14"/>
      <c r="K248" s="15"/>
      <c r="L248" s="12"/>
      <c r="O248" s="434"/>
    </row>
    <row r="249" spans="1:15" ht="17.100000000000001" customHeight="1" x14ac:dyDescent="0.25">
      <c r="B249" s="11"/>
      <c r="C249" s="11"/>
      <c r="D249" s="11"/>
      <c r="E249" s="11"/>
      <c r="F249" s="11"/>
      <c r="G249" s="11"/>
      <c r="H249" s="11"/>
      <c r="I249" s="12"/>
      <c r="J249" s="14"/>
      <c r="K249" s="15"/>
      <c r="L249" s="12"/>
      <c r="O249" s="294"/>
    </row>
    <row r="250" spans="1:15" ht="17.100000000000001" customHeight="1" x14ac:dyDescent="0.25">
      <c r="B250" s="7"/>
      <c r="D250" s="11"/>
      <c r="I250" s="8"/>
      <c r="J250" s="8"/>
      <c r="K250" s="8"/>
    </row>
    <row r="251" spans="1:15" ht="17.100000000000001" customHeight="1" x14ac:dyDescent="0.25">
      <c r="B251" s="6"/>
      <c r="I251" s="8"/>
      <c r="K251" s="8"/>
    </row>
    <row r="252" spans="1:15" ht="17.100000000000001" customHeight="1" x14ac:dyDescent="0.25">
      <c r="B252" s="11"/>
      <c r="C252" s="4"/>
      <c r="E252" s="4"/>
      <c r="F252" s="4"/>
      <c r="G252" s="1"/>
      <c r="H252" s="9"/>
      <c r="I252" s="8"/>
      <c r="J252" s="9"/>
      <c r="K252" s="16"/>
    </row>
    <row r="253" spans="1:15" ht="17.100000000000001" customHeight="1" x14ac:dyDescent="0.25">
      <c r="B253" s="11"/>
      <c r="C253" s="4"/>
      <c r="D253" s="4"/>
      <c r="E253" s="4"/>
      <c r="F253" s="4"/>
      <c r="G253" s="1"/>
      <c r="H253" s="9"/>
      <c r="I253" s="19"/>
      <c r="J253" s="19"/>
      <c r="K253" s="19"/>
      <c r="L253" s="19"/>
    </row>
    <row r="254" spans="1:15" ht="17.100000000000001" customHeight="1" x14ac:dyDescent="0.25">
      <c r="B254" s="11"/>
      <c r="C254" s="1"/>
      <c r="D254" s="4"/>
      <c r="E254" s="1"/>
      <c r="F254" s="1"/>
      <c r="G254" s="1"/>
      <c r="H254" s="9"/>
      <c r="I254" s="8"/>
      <c r="J254" s="9"/>
      <c r="K254" s="17"/>
    </row>
    <row r="255" spans="1:15" ht="17.100000000000001" customHeight="1" x14ac:dyDescent="0.25">
      <c r="B255" s="11"/>
      <c r="C255" s="1"/>
      <c r="D255" s="1"/>
      <c r="E255" s="1"/>
      <c r="F255" s="1"/>
      <c r="G255" s="1"/>
      <c r="H255" s="9"/>
      <c r="I255" s="19"/>
      <c r="J255" s="19"/>
      <c r="K255" s="19"/>
      <c r="L255" s="19"/>
    </row>
    <row r="256" spans="1:15" ht="17.100000000000001" customHeight="1" x14ac:dyDescent="0.25">
      <c r="B256" s="7"/>
      <c r="C256" s="1"/>
      <c r="D256" s="1"/>
      <c r="E256" s="1"/>
      <c r="F256" s="1"/>
      <c r="G256" s="1"/>
      <c r="H256" s="9"/>
      <c r="I256" s="8"/>
      <c r="J256" s="9"/>
      <c r="K256" s="8"/>
    </row>
    <row r="257" spans="2:11" ht="17.100000000000001" customHeight="1" x14ac:dyDescent="0.25">
      <c r="B257" s="7"/>
      <c r="C257" s="1"/>
      <c r="D257" s="1"/>
      <c r="E257" s="1"/>
      <c r="F257" s="1"/>
      <c r="G257" s="1"/>
      <c r="H257" s="9"/>
      <c r="I257" s="8"/>
      <c r="J257" s="9"/>
      <c r="K257" s="8"/>
    </row>
    <row r="258" spans="2:11" ht="17.100000000000001" customHeight="1" x14ac:dyDescent="0.25">
      <c r="B258" s="10"/>
      <c r="C258" s="1"/>
      <c r="D258" s="1"/>
      <c r="E258" s="1"/>
      <c r="F258" s="1"/>
      <c r="G258" s="1"/>
      <c r="H258" s="9"/>
      <c r="I258" s="8"/>
      <c r="J258" s="9"/>
      <c r="K258" s="8"/>
    </row>
    <row r="259" spans="2:11" ht="17.100000000000001" customHeight="1" x14ac:dyDescent="0.25">
      <c r="B259" s="10"/>
      <c r="C259" s="1"/>
      <c r="D259" s="1"/>
      <c r="E259" s="1"/>
      <c r="F259" s="1"/>
      <c r="G259" s="1"/>
      <c r="H259" s="9"/>
      <c r="I259" s="8"/>
      <c r="J259" s="9"/>
      <c r="K259" s="8"/>
    </row>
    <row r="260" spans="2:11" ht="17.100000000000001" customHeight="1" x14ac:dyDescent="0.25">
      <c r="B260" s="10"/>
      <c r="C260" s="10"/>
      <c r="D260" s="1"/>
      <c r="E260" s="1"/>
      <c r="F260" s="1"/>
      <c r="G260" s="1"/>
      <c r="H260" s="1"/>
      <c r="I260" s="8"/>
      <c r="J260" s="18"/>
      <c r="K260" s="8"/>
    </row>
    <row r="261" spans="2:11" ht="17.100000000000001" customHeight="1" x14ac:dyDescent="0.25">
      <c r="B261" s="10"/>
      <c r="C261" s="10"/>
      <c r="D261" s="1"/>
      <c r="E261" s="1"/>
      <c r="F261" s="1"/>
      <c r="G261" s="1"/>
      <c r="H261" s="1"/>
      <c r="I261" s="8"/>
      <c r="J261" s="18"/>
      <c r="K261" s="8"/>
    </row>
    <row r="262" spans="2:11" ht="17.100000000000001" customHeight="1" x14ac:dyDescent="0.25">
      <c r="B262" s="10"/>
      <c r="C262" s="10"/>
      <c r="D262" s="1"/>
      <c r="E262" s="1"/>
      <c r="F262" s="1"/>
      <c r="G262" s="1"/>
      <c r="H262" s="1"/>
      <c r="I262" s="8"/>
      <c r="J262" s="18"/>
      <c r="K262" s="8"/>
    </row>
    <row r="263" spans="2:11" ht="17.100000000000001" customHeight="1" x14ac:dyDescent="0.25">
      <c r="B263" s="10"/>
      <c r="C263" s="10"/>
      <c r="D263" s="1"/>
      <c r="E263" s="1"/>
      <c r="F263" s="1"/>
      <c r="G263" s="1"/>
      <c r="H263" s="1"/>
      <c r="I263" s="8"/>
      <c r="J263" s="18"/>
      <c r="K263" s="8"/>
    </row>
    <row r="264" spans="2:11" ht="17.100000000000001" customHeight="1" x14ac:dyDescent="0.25">
      <c r="B264" s="10"/>
      <c r="C264" s="10"/>
      <c r="D264" s="1"/>
      <c r="E264" s="1"/>
      <c r="F264" s="1"/>
      <c r="G264" s="1"/>
      <c r="H264" s="1"/>
      <c r="I264" s="8"/>
      <c r="J264" s="18"/>
      <c r="K264" s="8"/>
    </row>
    <row r="265" spans="2:11" ht="17.100000000000001" customHeight="1" x14ac:dyDescent="0.25">
      <c r="B265" s="10"/>
      <c r="C265" s="2"/>
      <c r="D265" s="1"/>
      <c r="E265" s="2"/>
      <c r="F265" s="2"/>
      <c r="G265" s="2"/>
      <c r="H265" s="5"/>
      <c r="I265" s="8"/>
      <c r="J265" s="5"/>
      <c r="K265" s="8"/>
    </row>
    <row r="266" spans="2:11" ht="17.100000000000001" customHeight="1" x14ac:dyDescent="0.25">
      <c r="B266" s="10"/>
      <c r="D266" s="2"/>
      <c r="I266" s="8"/>
      <c r="J266" s="8"/>
      <c r="K266" s="8"/>
    </row>
    <row r="267" spans="2:11" ht="17.100000000000001" customHeight="1" x14ac:dyDescent="0.25">
      <c r="B267" s="10"/>
      <c r="I267" s="8"/>
      <c r="J267" s="8"/>
      <c r="K267" s="8"/>
    </row>
    <row r="268" spans="2:11" ht="17.100000000000001" customHeight="1" x14ac:dyDescent="0.25">
      <c r="B268" s="10"/>
      <c r="I268" s="8"/>
      <c r="J268" s="8"/>
      <c r="K268" s="8"/>
    </row>
    <row r="269" spans="2:11" ht="17.100000000000001" customHeight="1" x14ac:dyDescent="0.25">
      <c r="B269" s="10"/>
      <c r="I269" s="8"/>
      <c r="J269" s="8"/>
      <c r="K269" s="8"/>
    </row>
    <row r="270" spans="2:11" ht="17.100000000000001" customHeight="1" x14ac:dyDescent="0.25">
      <c r="B270" s="10"/>
      <c r="I270" s="8"/>
      <c r="J270" s="8"/>
      <c r="K270" s="8"/>
    </row>
    <row r="271" spans="2:11" ht="17.100000000000001" customHeight="1" x14ac:dyDescent="0.25">
      <c r="B271" s="6"/>
      <c r="I271" s="8"/>
      <c r="J271" s="8"/>
      <c r="K271" s="8"/>
    </row>
  </sheetData>
  <mergeCells count="3">
    <mergeCell ref="B2:L2"/>
    <mergeCell ref="B4:L4"/>
    <mergeCell ref="B3:L3"/>
  </mergeCells>
  <phoneticPr fontId="3" type="noConversion"/>
  <pageMargins left="0.74803149606299213" right="0.74803149606299213" top="0.98425196850393704" bottom="0.98425196850393704" header="0.51181102362204722" footer="0.51181102362204722"/>
  <pageSetup paperSize="9" scale="45" orientation="portrait" r:id="rId1"/>
  <headerFooter alignWithMargins="0"/>
  <rowBreaks count="3" manualBreakCount="3">
    <brk id="66" max="12" man="1"/>
    <brk id="141" max="12" man="1"/>
    <brk id="212" max="12" man="1"/>
  </rowBreaks>
  <ignoredErrors>
    <ignoredError sqref="K37 K51 K41 K65 K70 K94 K97 K100 K112 K115 K122 K128 K135 K144 K147 K162 K168 K181 K184 K187 K192 K201 K205 K211 K224 K227 K245 K27 K32 K24" formula="1"/>
    <ignoredError sqref="L232 I232"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REBALANS 2024</vt:lpstr>
      <vt:lpstr>'REBALANS 2024'!Print_Area</vt:lpstr>
    </vt:vector>
  </TitlesOfParts>
  <Company>komora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dc:creator>
  <cp:lastModifiedBy>HKIG Vlasta Trupeljak</cp:lastModifiedBy>
  <cp:lastPrinted>2024-11-06T13:12:10Z</cp:lastPrinted>
  <dcterms:created xsi:type="dcterms:W3CDTF">2011-11-24T13:30:45Z</dcterms:created>
  <dcterms:modified xsi:type="dcterms:W3CDTF">2024-11-14T10:25:22Z</dcterms:modified>
</cp:coreProperties>
</file>